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MPOP" sheetId="2" r:id="rId1"/>
    <sheet name="Sheet1" sheetId="1" r:id="rId2"/>
  </sheets>
  <externalReferences>
    <externalReference r:id="rId3"/>
  </externalReferences>
  <definedNames>
    <definedName name="AgencyCode">#REF!</definedName>
    <definedName name="AgencyName">#REF!</definedName>
    <definedName name="ampop_krchat">#REF!</definedName>
    <definedName name="Functional1">#REF!</definedName>
    <definedName name="PANature">#REF!</definedName>
    <definedName name="PAType">#REF!</definedName>
    <definedName name="Performance2">#REF!</definedName>
    <definedName name="PerformanceType">#REF!</definedName>
    <definedName name="_xlnm.Print_Area" localSheetId="0">AMPOP!$A$2:$P$71</definedName>
    <definedName name="_xlnm.Print_Titles" localSheetId="0">AMPOP!$6:$7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5" i="2" l="1"/>
  <c r="H75" i="2"/>
  <c r="G75" i="2"/>
  <c r="M71" i="2"/>
  <c r="H71" i="2"/>
  <c r="N71" i="2" s="1"/>
  <c r="N69" i="2" s="1"/>
  <c r="N70" i="2"/>
  <c r="M70" i="2"/>
  <c r="I70" i="2"/>
  <c r="O70" i="2" s="1"/>
  <c r="H70" i="2"/>
  <c r="M69" i="2"/>
  <c r="L69" i="2"/>
  <c r="K69" i="2"/>
  <c r="J69" i="2"/>
  <c r="G69" i="2"/>
  <c r="F69" i="2"/>
  <c r="E69" i="2"/>
  <c r="O68" i="2"/>
  <c r="N68" i="2"/>
  <c r="M68" i="2"/>
  <c r="O67" i="2"/>
  <c r="N67" i="2"/>
  <c r="M67" i="2"/>
  <c r="O66" i="2"/>
  <c r="N66" i="2"/>
  <c r="M66" i="2"/>
  <c r="N65" i="2"/>
  <c r="M65" i="2"/>
  <c r="H65" i="2"/>
  <c r="I65" i="2" s="1"/>
  <c r="N62" i="2"/>
  <c r="M62" i="2"/>
  <c r="H62" i="2"/>
  <c r="I62" i="2" s="1"/>
  <c r="O61" i="2"/>
  <c r="N61" i="2"/>
  <c r="M61" i="2"/>
  <c r="O60" i="2"/>
  <c r="N60" i="2"/>
  <c r="M60" i="2"/>
  <c r="O59" i="2"/>
  <c r="N59" i="2"/>
  <c r="N58" i="2" s="1"/>
  <c r="M59" i="2"/>
  <c r="M58" i="2" s="1"/>
  <c r="L58" i="2"/>
  <c r="K58" i="2"/>
  <c r="J58" i="2"/>
  <c r="H58" i="2"/>
  <c r="G58" i="2"/>
  <c r="F58" i="2"/>
  <c r="E58" i="2"/>
  <c r="O57" i="2"/>
  <c r="N57" i="2"/>
  <c r="M57" i="2"/>
  <c r="O56" i="2"/>
  <c r="N56" i="2"/>
  <c r="M56" i="2"/>
  <c r="O55" i="2"/>
  <c r="N55" i="2"/>
  <c r="M55" i="2"/>
  <c r="O54" i="2"/>
  <c r="N54" i="2"/>
  <c r="M54" i="2"/>
  <c r="O53" i="2"/>
  <c r="I53" i="2"/>
  <c r="H53" i="2"/>
  <c r="N53" i="2" s="1"/>
  <c r="G53" i="2"/>
  <c r="F53" i="2"/>
  <c r="M53" i="2" s="1"/>
  <c r="E53" i="2"/>
  <c r="O52" i="2"/>
  <c r="N52" i="2"/>
  <c r="M52" i="2"/>
  <c r="O51" i="2"/>
  <c r="N51" i="2"/>
  <c r="M51" i="2"/>
  <c r="O50" i="2"/>
  <c r="N50" i="2"/>
  <c r="M50" i="2"/>
  <c r="O49" i="2"/>
  <c r="N49" i="2"/>
  <c r="M49" i="2"/>
  <c r="O48" i="2"/>
  <c r="I48" i="2"/>
  <c r="H48" i="2"/>
  <c r="N48" i="2" s="1"/>
  <c r="G48" i="2"/>
  <c r="F48" i="2"/>
  <c r="M48" i="2" s="1"/>
  <c r="E48" i="2"/>
  <c r="O47" i="2"/>
  <c r="N47" i="2"/>
  <c r="M47" i="2"/>
  <c r="O46" i="2"/>
  <c r="N46" i="2"/>
  <c r="M46" i="2"/>
  <c r="M45" i="2"/>
  <c r="G45" i="2"/>
  <c r="H45" i="2" s="1"/>
  <c r="M44" i="2"/>
  <c r="H44" i="2"/>
  <c r="N43" i="2"/>
  <c r="M43" i="2"/>
  <c r="I43" i="2"/>
  <c r="O43" i="2" s="1"/>
  <c r="H43" i="2"/>
  <c r="N42" i="2"/>
  <c r="M42" i="2"/>
  <c r="H42" i="2"/>
  <c r="I42" i="2" s="1"/>
  <c r="O42" i="2" s="1"/>
  <c r="N41" i="2"/>
  <c r="M41" i="2"/>
  <c r="H41" i="2"/>
  <c r="I41" i="2" s="1"/>
  <c r="O41" i="2" s="1"/>
  <c r="M40" i="2"/>
  <c r="H40" i="2"/>
  <c r="N39" i="2"/>
  <c r="M39" i="2"/>
  <c r="I39" i="2"/>
  <c r="O39" i="2" s="1"/>
  <c r="H39" i="2"/>
  <c r="N38" i="2"/>
  <c r="M38" i="2"/>
  <c r="H38" i="2"/>
  <c r="I38" i="2" s="1"/>
  <c r="O38" i="2" s="1"/>
  <c r="O37" i="2"/>
  <c r="N37" i="2"/>
  <c r="M37" i="2"/>
  <c r="O36" i="2"/>
  <c r="N36" i="2"/>
  <c r="M36" i="2"/>
  <c r="O35" i="2"/>
  <c r="N35" i="2"/>
  <c r="M35" i="2"/>
  <c r="O34" i="2"/>
  <c r="O11" i="2" s="1"/>
  <c r="N34" i="2"/>
  <c r="M34" i="2"/>
  <c r="O33" i="2"/>
  <c r="N33" i="2"/>
  <c r="I33" i="2"/>
  <c r="H33" i="2"/>
  <c r="H32" i="2" s="1"/>
  <c r="G33" i="2"/>
  <c r="F33" i="2"/>
  <c r="E33" i="2"/>
  <c r="E32" i="2" s="1"/>
  <c r="L32" i="2"/>
  <c r="K32" i="2"/>
  <c r="J32" i="2"/>
  <c r="F32" i="2"/>
  <c r="N31" i="2"/>
  <c r="M31" i="2"/>
  <c r="M30" i="2" s="1"/>
  <c r="H31" i="2"/>
  <c r="I31" i="2" s="1"/>
  <c r="N30" i="2"/>
  <c r="L30" i="2"/>
  <c r="K30" i="2"/>
  <c r="J30" i="2"/>
  <c r="H30" i="2"/>
  <c r="G30" i="2"/>
  <c r="F30" i="2"/>
  <c r="E30" i="2"/>
  <c r="O29" i="2"/>
  <c r="N29" i="2"/>
  <c r="M29" i="2"/>
  <c r="O28" i="2"/>
  <c r="N28" i="2"/>
  <c r="M28" i="2"/>
  <c r="O27" i="2"/>
  <c r="N27" i="2"/>
  <c r="M27" i="2"/>
  <c r="O26" i="2"/>
  <c r="N26" i="2"/>
  <c r="M26" i="2"/>
  <c r="N25" i="2"/>
  <c r="M25" i="2"/>
  <c r="H25" i="2"/>
  <c r="I25" i="2" s="1"/>
  <c r="O25" i="2" s="1"/>
  <c r="O24" i="2"/>
  <c r="O23" i="2" s="1"/>
  <c r="N24" i="2"/>
  <c r="N23" i="2" s="1"/>
  <c r="M24" i="2"/>
  <c r="M23" i="2"/>
  <c r="L23" i="2"/>
  <c r="K23" i="2"/>
  <c r="J23" i="2"/>
  <c r="I23" i="2"/>
  <c r="G23" i="2"/>
  <c r="F23" i="2"/>
  <c r="E23" i="2"/>
  <c r="O22" i="2"/>
  <c r="N22" i="2"/>
  <c r="N10" i="2" s="1"/>
  <c r="M22" i="2"/>
  <c r="M10" i="2" s="1"/>
  <c r="O21" i="2"/>
  <c r="N21" i="2"/>
  <c r="M21" i="2"/>
  <c r="O20" i="2"/>
  <c r="N20" i="2"/>
  <c r="N12" i="2" s="1"/>
  <c r="M20" i="2"/>
  <c r="O19" i="2"/>
  <c r="N19" i="2"/>
  <c r="M19" i="2"/>
  <c r="O18" i="2"/>
  <c r="N18" i="2"/>
  <c r="M18" i="2"/>
  <c r="M14" i="2" s="1"/>
  <c r="O17" i="2"/>
  <c r="O12" i="2" s="1"/>
  <c r="N17" i="2"/>
  <c r="M17" i="2"/>
  <c r="N16" i="2"/>
  <c r="N14" i="2" s="1"/>
  <c r="M16" i="2"/>
  <c r="H16" i="2"/>
  <c r="I16" i="2" s="1"/>
  <c r="O16" i="2" s="1"/>
  <c r="O15" i="2"/>
  <c r="N15" i="2"/>
  <c r="M15" i="2"/>
  <c r="I15" i="2"/>
  <c r="I14" i="2" s="1"/>
  <c r="L14" i="2"/>
  <c r="K14" i="2"/>
  <c r="J14" i="2"/>
  <c r="H14" i="2"/>
  <c r="G14" i="2"/>
  <c r="F14" i="2"/>
  <c r="E14" i="2"/>
  <c r="J13" i="2"/>
  <c r="M12" i="2"/>
  <c r="L12" i="2"/>
  <c r="K12" i="2"/>
  <c r="J12" i="2"/>
  <c r="I12" i="2"/>
  <c r="H12" i="2"/>
  <c r="G12" i="2"/>
  <c r="F12" i="2"/>
  <c r="E12" i="2"/>
  <c r="N11" i="2"/>
  <c r="M11" i="2"/>
  <c r="L11" i="2"/>
  <c r="K11" i="2"/>
  <c r="J11" i="2"/>
  <c r="I11" i="2"/>
  <c r="H11" i="2"/>
  <c r="G11" i="2"/>
  <c r="F11" i="2"/>
  <c r="E11" i="2"/>
  <c r="L10" i="2"/>
  <c r="L8" i="2" s="1"/>
  <c r="L13" i="2" s="1"/>
  <c r="K10" i="2"/>
  <c r="K8" i="2" s="1"/>
  <c r="K13" i="2" s="1"/>
  <c r="J10" i="2"/>
  <c r="H10" i="2"/>
  <c r="G10" i="2"/>
  <c r="F10" i="2"/>
  <c r="E10" i="2"/>
  <c r="G9" i="2"/>
  <c r="G8" i="2" s="1"/>
  <c r="G13" i="2" s="1"/>
  <c r="F9" i="2"/>
  <c r="E9" i="2"/>
  <c r="E8" i="2" s="1"/>
  <c r="E13" i="2" s="1"/>
  <c r="J8" i="2"/>
  <c r="F8" i="2"/>
  <c r="F13" i="2" s="1"/>
  <c r="I45" i="2" l="1"/>
  <c r="O45" i="2" s="1"/>
  <c r="N45" i="2"/>
  <c r="O62" i="2"/>
  <c r="I58" i="2"/>
  <c r="O14" i="2"/>
  <c r="I30" i="2"/>
  <c r="O31" i="2"/>
  <c r="O30" i="2" s="1"/>
  <c r="O65" i="2"/>
  <c r="O10" i="2" s="1"/>
  <c r="I10" i="2"/>
  <c r="M9" i="2"/>
  <c r="M8" i="2" s="1"/>
  <c r="M13" i="2" s="1"/>
  <c r="M33" i="2"/>
  <c r="M32" i="2" s="1"/>
  <c r="G32" i="2"/>
  <c r="N40" i="2"/>
  <c r="I40" i="2"/>
  <c r="O40" i="2" s="1"/>
  <c r="O32" i="2" s="1"/>
  <c r="H9" i="2"/>
  <c r="H8" i="2" s="1"/>
  <c r="H13" i="2" s="1"/>
  <c r="O58" i="2"/>
  <c r="N44" i="2"/>
  <c r="I44" i="2"/>
  <c r="O44" i="2" s="1"/>
  <c r="I71" i="2"/>
  <c r="H23" i="2"/>
  <c r="H69" i="2"/>
  <c r="O71" i="2" l="1"/>
  <c r="O69" i="2" s="1"/>
  <c r="I69" i="2"/>
  <c r="I9" i="2"/>
  <c r="I8" i="2" s="1"/>
  <c r="I13" i="2" s="1"/>
  <c r="N32" i="2"/>
  <c r="N9" i="2"/>
  <c r="N8" i="2" s="1"/>
  <c r="N13" i="2" s="1"/>
  <c r="I32" i="2"/>
  <c r="O9" i="2"/>
  <c r="O8" i="2" s="1"/>
  <c r="O13" i="2" s="1"/>
</calcChain>
</file>

<file path=xl/sharedStrings.xml><?xml version="1.0" encoding="utf-8"?>
<sst xmlns="http://schemas.openxmlformats.org/spreadsheetml/2006/main" count="121" uniqueCount="109">
  <si>
    <t>ՏԵՂԵԿԱՆՔ</t>
  </si>
  <si>
    <t xml:space="preserve"> Շրջակա միջավայրի նախարարության կողմից ՀՀ 2024-2026 թթ. (ՄԺԾԾ) միջնաժամկետ ծախսային ծրագրերի և միջոցառումներ բյուջետային ծախսերի վերաբերյալ</t>
  </si>
  <si>
    <t>Դասիչը</t>
  </si>
  <si>
    <t xml:space="preserve"> Շրջակա միջավայրի նախարարության կողմից պետական բյուջեի ֆինանսավորմամբ իրականացվող ծրագրերն ու միջոցառումները</t>
  </si>
  <si>
    <t>ՀՀ 2022թ. բյուջե (փաստացի)</t>
  </si>
  <si>
    <t>ՀՀ 2023թ. բյուջե (հաստատված)</t>
  </si>
  <si>
    <t>ՀՀ 2024-2026 ՄԺԾԾ բյուջետային հայտ
(գործող ծրագրեր)</t>
  </si>
  <si>
    <t>2024-2026թթ ՄԺԾԾ չափաքանակ</t>
  </si>
  <si>
    <t>ՀՀ 2024-2026 թթ. ՄԺԾԾ  հայտի և ՀՀ 2023թ. հաստատված բյուջեի տարբերությունը</t>
  </si>
  <si>
    <t>ՀՀ 2023թ-ին բյուջետային ծրագրերի միջոցառումներով նախատեսված աշխատանքները</t>
  </si>
  <si>
    <t>2024</t>
  </si>
  <si>
    <t>2025</t>
  </si>
  <si>
    <t>2026</t>
  </si>
  <si>
    <t>Ծրագրի</t>
  </si>
  <si>
    <t>Միջոցառման</t>
  </si>
  <si>
    <t>Ընդամենը շրջակա միջավայրի  նախարարություն
այդ թվում`</t>
  </si>
  <si>
    <t>Ընթացիկ</t>
  </si>
  <si>
    <t>Կապիտալ</t>
  </si>
  <si>
    <t xml:space="preserve">Գերմանիայի զարգացման վարկերի բանկի (KFW)  դրամաշնորհային ծրագիր </t>
  </si>
  <si>
    <t>‹‹ԲԾԻԳ›› ՊՀ կողմից իրականացվող դրամաշնորհային ծրագրեր</t>
  </si>
  <si>
    <t>Ցուցանիշը առանց KFW-ի և ԲԾԻԳ-ի դրամաշնորհային ծրագրերի</t>
  </si>
  <si>
    <t xml:space="preserve"> Շրջակա միջավայրի վրա ազդեցության գնահատում և մոնիթորինգ</t>
  </si>
  <si>
    <t xml:space="preserve"> Շրջակա միջավայրի վրա ազդեցության գնահատում և փորձաքննություն</t>
  </si>
  <si>
    <r>
      <rPr>
        <b/>
        <u/>
        <sz val="9"/>
        <rFont val="GHEA Grapalat"/>
        <family val="3"/>
      </rPr>
      <t>«Շրջակա միջավայրի վրա ազդեցության փորձաքննական կենտրոն»</t>
    </r>
    <r>
      <rPr>
        <sz val="9"/>
        <rFont val="GHEA Grapalat"/>
        <family val="3"/>
      </rPr>
      <t xml:space="preserve"> ՊՈԱԿ»:
Հաստիքային միավորների թիվը՝ </t>
    </r>
    <r>
      <rPr>
        <b/>
        <sz val="9"/>
        <rFont val="GHEA Grapalat"/>
        <family val="3"/>
      </rPr>
      <t>19</t>
    </r>
    <r>
      <rPr>
        <sz val="9"/>
        <rFont val="GHEA Grapalat"/>
        <family val="3"/>
      </rPr>
      <t>:
 ՊՈԱԿ-ի նախորդ տարիների համեմատ մատուցվող ծառայությունների ծավալների աճով պայմանավորված  2024-26թթ. կողմնորոշիչ չափաքանակների համեմատ հայտով նախատեսված ավելացումները հիմնականում նախատեսվում է ուղղել ՊՈԱԿ աշխատողների աշխատավարձի մոտ կրկնակի բարձրացմանը, ընթացիկ նորոգմանը,վարչական տեխնիկայի ձեռք բերմանը և ԱԱՀ-ով  հարկվող շեմը գերազանցելու հետևանքով հաշվարկվող ԱԱՀ գումարի վճարմանը:
 «Շրջակա միջավայրի վրա ազդեցության փորձաքննական կենտրոն» ՊՈԱԿ-ի  69.4 մլն դրամ տարեկան ֆինանսավորման պարագայում ՊՈԱԿ-ի գործունեությունը խիստ խնդրահարույց է՝ պայմանավորված ՊՈԱԿ-ի նախորդ տարիների համեմատ մատուցվող ծառայությունների ծավալների աճով գործառույթների պատշաճ իրականացման և անհրաժեշտ մասնագիտական որակավորմամբ ներուժի ներգրավման  տեսակյունից։
Հարկե նշել, որ ՊՈԱԿ-ը ձեռնարկատիրական եկամուտներ չունի։</t>
    </r>
  </si>
  <si>
    <t xml:space="preserve"> Հիդրոօդերևութաբանության, շրջակա  միջավայրի մոնիտորինգ  և տեղեկատվության  ապահովում</t>
  </si>
  <si>
    <r>
      <rPr>
        <b/>
        <sz val="9"/>
        <rFont val="GHEA Grapalat"/>
        <family val="3"/>
      </rPr>
      <t xml:space="preserve">«Հիդրոօդերևութաբանության և  մոնիտորինգի Կենտրոն» ՊՈԱԿ»:
Հաստիքային միավորների թիվը՝ 754:
</t>
    </r>
    <r>
      <rPr>
        <sz val="9"/>
        <rFont val="GHEA Grapalat"/>
        <family val="3"/>
      </rPr>
      <t>2023-25թթ. կողմնորոշիչ չափաքանակների համեմատ ավելացումները հիմնականում պայմանավորված են ՊՈԱԿ-ի  2023թ․ հունվարի 1-ից  նվազագույն  աշխատավարձից ցածր  ստացող   աշխատակիցների  աշխատավարձի չափը  վերանայելու,  ՀՀ-ում  սահմանված  75000 դրամ  աշխատավարձ  ապահովելու  նպատակով, ինչպես նաև էլ․ էներգիային թանկացման և գործուղման օրապայիկի չափի ավելացմամբ պայմանավորված ծախսերի աճով։</t>
    </r>
  </si>
  <si>
    <t>«Անցում էլեկտրական շարժունակությանը Հայաստանում» դրամաշնորհային ծրագրի կազմակերպչական աշխատանքների իրականացում</t>
  </si>
  <si>
    <t>«Շենքերի ոլորտում չափողականություն, հաշվետվողականություն և հավաստագրում (ՉՀՀ)» համակարգի ստեղծում և գիտելիքների կառավարում</t>
  </si>
  <si>
    <t>11007</t>
  </si>
  <si>
    <t>Արարատյան դաշտավայրի խորքային հորերի լուծարման և կոնսերվացման 
եղանակների ու պահանջվող միջոցների հաշվարկի վերանայում</t>
  </si>
  <si>
    <t>«Անցում էլեկտրական շարժունակությանը Հայաստանում» դրամաշնորհային ծրագրի շրջանակներում պետական կառույցներին աջակցություն</t>
  </si>
  <si>
    <t xml:space="preserve">«Անցում էլեկտրական շարժունակությանը Հայաստանում» դրամաշնորհային ծրագրի շրջանակներում էլեկտրամոբիլների լիցքավորման կայանների տեղադրում </t>
  </si>
  <si>
    <t xml:space="preserve">  «Հիդրոօդերևութաբանության և մոնիթորինգի կենտրոն» ՊՈԱԿ-ի տեխնիկական միջոցների արդիականացում և նոր սարքավորումների ձեռք բերում</t>
  </si>
  <si>
    <t xml:space="preserve"> 1071</t>
  </si>
  <si>
    <t>Շրջակա միջավայրի ոլորտում պետական քաղաքականության մշակում ծրագրերի համակարգում և մոնիտորինգ</t>
  </si>
  <si>
    <t xml:space="preserve"> Շրջակա միջավայրի ոլորտում քաղաքականության մշակում, ծրագրերի համակարգում և մոնիտորինգ</t>
  </si>
  <si>
    <r>
      <t>Շրջակա միջավայրի նախարարության աշխատակազմի</t>
    </r>
    <r>
      <rPr>
        <sz val="9"/>
        <rFont val="GHEA Grapalat"/>
        <family val="3"/>
      </rPr>
      <t xml:space="preserve"> պահպանման ծախսեր:
Հաստիքային միավորների թիվը՝ 215: 
2024-26թթ. կողմնորոշիչ չափաքանակների համեմատ հայտով նախատեսված ավելացումները հիմնականում պայմանավորված են՝
1․ Աշխատավարձի բնականոն աճի, 
2. օդորակիչների քանակով պայմանավորված՝ էլ․էներգիայի,
3, մարզեր նախատեսվող այցելությունների աճով՝ գործուղման,
4․ դատական հայցերով պայմանավորվա՝ծ այլ ծախսերի,
5․ տրանսպորտային մաշվածությամբ պայմանավորված՝ ընթացիկ նորոգման և այլն։</t>
    </r>
  </si>
  <si>
    <t>Շրջակա միջավայրի ոլորտի ծրագրերի իրականացում</t>
  </si>
  <si>
    <r>
      <rPr>
        <b/>
        <sz val="9"/>
        <rFont val="GHEA Grapalat"/>
        <family val="3"/>
      </rPr>
      <t xml:space="preserve"> «Ծրագրերի իրականացման գրասենյակ» ՊՀ:</t>
    </r>
    <r>
      <rPr>
        <sz val="9"/>
        <rFont val="GHEA Grapalat"/>
        <family val="3"/>
      </rPr>
      <t xml:space="preserve">
Հաստիքային միավորների թիվը՝ 26:</t>
    </r>
    <r>
      <rPr>
        <b/>
        <sz val="9"/>
        <rFont val="GHEA Grapalat"/>
        <family val="3"/>
      </rPr>
      <t xml:space="preserve">
</t>
    </r>
  </si>
  <si>
    <t>Արտասահմանյան պաշտոնական գործուղումներ</t>
  </si>
  <si>
    <t>ՀՀ շրջակա միջավայրի նախարարության տեխնիկական կարողությունների ընդլայնում</t>
  </si>
  <si>
    <t xml:space="preserve"> Միջոցառման շրջանակներում նախատեսվում է Շրջակա միջավայրի նախարարության աշխատակազմի համար  համակարգչային տեխնիկայի և գույքի ձեռքբերում՝ վերազինման նպատակով։
 Ծախսերի ավելացումը պայմանավորված է գույքի և սարքավորումների մաշվածությամբ և տեխնիկական զինման բնականոն ընթացքի ապահովմամբ։</t>
  </si>
  <si>
    <t>Շրջակա միջավայրի նախարարության տրանսպորտային միջոցներով հագեցվածության բարելավում</t>
  </si>
  <si>
    <r>
      <t xml:space="preserve">  Ֆինանսական միջոցներն ուղղվելու են Շրջակա միջավայրի նախարարության մաշված տրանսպորտային պարկի նորացմանը:
  </t>
    </r>
    <r>
      <rPr>
        <b/>
        <u/>
        <sz val="9"/>
        <rFont val="GHEA Grapalat"/>
        <family val="3"/>
      </rPr>
      <t>2024թ</t>
    </r>
    <r>
      <rPr>
        <sz val="9"/>
        <rFont val="GHEA Grapalat"/>
        <family val="3"/>
      </rPr>
      <t>. նախատեսվում է ձեռք բերել նոր 10 ավտոմեքենա, այդ թվում Վազ-2121 մակնիշի 8 մարդատար ավտոմեքենա՝ ՇՄՆ ծառայություններ մատուցող վարչությունների բնականոն գործունեությունն ապահովելու նպատակով։</t>
    </r>
  </si>
  <si>
    <t>Շրջակա միջավայրի նախարարության հատուկ սարքավորումներով և համակարգչային ծրագրերով հագեցվածության բարելավում</t>
  </si>
  <si>
    <t>Միջոցառման գծով ծախսերը նախատեսված են առկա համակարգչային տեխնիկան լիցենզավորված համակարգչային ծրագրերով ապահովելու նպատակով։</t>
  </si>
  <si>
    <t xml:space="preserve"> 1133</t>
  </si>
  <si>
    <t>Բնապահպանական ծրագրերի իրականացում համայնքներում</t>
  </si>
  <si>
    <t xml:space="preserve"> Բնապահպանական սուբվենցիաներ համայնքներին</t>
  </si>
  <si>
    <t xml:space="preserve"> 1155</t>
  </si>
  <si>
    <t xml:space="preserve"> Բնական պաշարների և բնության հատուկ պահպանվող տարածքների կառավարում և պահպանում</t>
  </si>
  <si>
    <t>Գերմանիայի զարգացման վարկերի բանկի (KFW)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t>
  </si>
  <si>
    <t xml:space="preserve">  Հաշվի առնելով, որ 2021 թվականի դեկտեմբերի 17-ին Շրջակա միջավայրի նախարարության և ծրագրի միջազգային դոնոր KFW բանկի միջև կնքված համաձայնագրի ժամկետը լրացել է, ինչով նախատեսված  էր ծրագրի իրականացման ժամկետը երկարաձգել ևս 18 ամսով, ներկայումս Շրջակա միջավայրի նախարարության և ծրագրի միջազգային դոնոր KFW բանկի միջև ընթանում են քննարկումներ՝ ծրագրի իրականացման ժամկետի երկարաձգման նպատակով։ Նոր համաձայնագրի կնքումից հետո,  2023 թվականի բյուջետային գործընթացի շրջանակներում, ծրագրի մասով կներկայացվի պետական բյուջե ներառման ծրագրային հայտ։</t>
  </si>
  <si>
    <t>Դրամաշնորհային միջոցներ</t>
  </si>
  <si>
    <t>Համաֆինանսավորում</t>
  </si>
  <si>
    <t xml:space="preserve"> Սևանա լճի ջրածածկ անտառտնկարկների մաքրում</t>
  </si>
  <si>
    <t>Հաշվի առնելով, որ 2021 թվականի դեկտեմբերի 17-ին Շրջակա միջավայրի նախարարության և ծրագրի միջազգային դոնոր KFW բանկի միջև կնքված համաձայնագրի ժամկետը լրացել է, ինչով նախատեսված  էր ծրագրի իրականացման ժամկետը երկարաձգել ևս 18 ամսով,  շրջակա միջավայրի նախարարության և միջազգային դոնոր KFW բանկի միջև ընթանում են քննարկումներ՝ ծրագրի իրականացման ժամկետի երկարաձգման նպատակով։ Նոր համաձայնագրի կնքումից հետո,  2023 թվականի բյուջետային գործընթացի շրջանակներում, ծրագրի մասով կներկայացվի պետական բյուջե ներառման հայտ։</t>
  </si>
  <si>
    <t xml:space="preserve"> Սևանա լճում և նրա ջրահավաք ավազանում ձկան և խեցգետնի պաշարների հաշվառում</t>
  </si>
  <si>
    <t>Միջոցառման շրջանակներում նախատեսվում է իրականացնել՝
1.Սևանա  լճում  ձկան  պաշարների  հաշվառում, 
2.Սևանա  լճում  խեցգետնի  պաշարների  հաշվառում,
3.Սևանա  լճի  ջրահավաք ավազանի գետերում ձկան  և  խեցգետնի  ապրելու պայմանների բացահայտում:</t>
  </si>
  <si>
    <t xml:space="preserve"> «Սևան» ազգային պարկի պահպանության, պարկում գիտական ուսումնասիրությունների, անտառատնտեսական աշխատանքների կատարում</t>
  </si>
  <si>
    <r>
      <t xml:space="preserve"> «Սևան» ազգային պարկ» ՊՈԱԿ
 Հաստիքային միավորների թիվը՝ 194:</t>
    </r>
    <r>
      <rPr>
        <b/>
        <sz val="9"/>
        <rFont val="GHEA Grapalat"/>
        <family val="3"/>
      </rPr>
      <t xml:space="preserve">
2024-26թթ. կողմնորոշիչ չափաքանակների համեմատ ավելացումները նախատեսվում է ուղղել ՊՈԱԿ-ի աշխատավարձի ֆոնդի ավելացմանը: </t>
    </r>
  </si>
  <si>
    <t xml:space="preserve"> «Դիլիջան» ազգային պարկի պահպանության, պարկում գիտական ուսումնասիրությունների, անտառատնտեսական աշխատանքների կատարում</t>
  </si>
  <si>
    <r>
      <t>Ֆինանսական միջոցներն ուղղվելու են</t>
    </r>
    <r>
      <rPr>
        <u/>
        <sz val="9"/>
        <rFont val="GHEA Grapalat"/>
        <family val="3"/>
      </rPr>
      <t xml:space="preserve"> </t>
    </r>
    <r>
      <rPr>
        <b/>
        <u/>
        <sz val="9"/>
        <rFont val="GHEA Grapalat"/>
        <family val="3"/>
      </rPr>
      <t>«Դիլիջան» ազգային պարկ»</t>
    </r>
    <r>
      <rPr>
        <sz val="9"/>
        <rFont val="GHEA Grapalat"/>
        <family val="3"/>
      </rPr>
      <t xml:space="preserve"> ՊՈԱԿ-ի պահպանման ծախսերին</t>
    </r>
    <r>
      <rPr>
        <b/>
        <sz val="9"/>
        <rFont val="GHEA Grapalat"/>
        <family val="3"/>
      </rPr>
      <t xml:space="preserve"> </t>
    </r>
    <r>
      <rPr>
        <sz val="9"/>
        <rFont val="GHEA Grapalat"/>
        <family val="3"/>
      </rPr>
      <t xml:space="preserve">(աշխատավարձի վճարում):
Հաստիքային միավորների թիվը՝ </t>
    </r>
    <r>
      <rPr>
        <b/>
        <sz val="9"/>
        <rFont val="GHEA Grapalat"/>
        <family val="3"/>
      </rPr>
      <t xml:space="preserve">101.5
</t>
    </r>
  </si>
  <si>
    <t xml:space="preserve"> Արգելոցապարկային համալիր ԲՀՊ տարածքների պահպանության, գիտական ուսումնասիրությունների, անտառատնտեսական աշխատանքների կատարում</t>
  </si>
  <si>
    <r>
      <rPr>
        <b/>
        <sz val="9"/>
        <rFont val="GHEA Grapalat"/>
        <family val="3"/>
      </rPr>
      <t>«Արգելոցապարկային համալիր» ՊՈԱԿ</t>
    </r>
    <r>
      <rPr>
        <sz val="9"/>
        <rFont val="GHEA Grapalat"/>
        <family val="3"/>
      </rPr>
      <t xml:space="preserve">
Հաստիքային միավորների թիվը՝ 88:
ՀՀ կառավարության  17 սեպտեմբերի 2009 թվականի N 1063-Ն որոշմամբ, &lt;Ջերմուկի ջրաբանական&gt;&gt; և &lt;&lt;Հանքավանի ջրաբանական&gt;&gt; արգելավայրերը  2010թ-ին հանձնվել են ՊՈԱԿ-ի տնօրինմանը ,սակայն պահպանման համար բյուջետային հատկացումներ առ այսօր նախատեսված չեն: Պետական արգելավայրերի պահպանության համար (լրացուցիչ 28 հաստիքի հաշվարկով),այդ թվում` * աշխատավարձի գծով ` 47,7 մլն.դրամ,    </t>
    </r>
  </si>
  <si>
    <t xml:space="preserve"> «Խոսրովի անտառ» պետական արգելոցի պահպանության, գիտական ուսումնասիրությունների կատարում</t>
  </si>
  <si>
    <r>
      <t xml:space="preserve"> </t>
    </r>
    <r>
      <rPr>
        <b/>
        <u/>
        <sz val="9"/>
        <rFont val="GHEA Grapalat"/>
        <family val="3"/>
      </rPr>
      <t>«Խոսրովի անտառ» պետական արգելոց»</t>
    </r>
    <r>
      <rPr>
        <sz val="9"/>
        <rFont val="GHEA Grapalat"/>
        <family val="3"/>
      </rPr>
      <t xml:space="preserve"> ՊՈԱԿ-ի պահպանման ծախսեր (աշխատավարձի վճարում):
Հաստիքային միավորների թիվը՝ </t>
    </r>
    <r>
      <rPr>
        <b/>
        <sz val="9"/>
        <rFont val="GHEA Grapalat"/>
        <family val="3"/>
      </rPr>
      <t>73.5</t>
    </r>
  </si>
  <si>
    <t>«Արփի լիճ» ազգային պարկի պահպանության, պարկում գիտական ուսումնասիրությունների, անտառատնտեսական աշխատանքների կատարում</t>
  </si>
  <si>
    <r>
      <t xml:space="preserve">Ֆինանսական միջոցներն ուղղվելու են </t>
    </r>
    <r>
      <rPr>
        <b/>
        <u/>
        <sz val="9"/>
        <rFont val="GHEA Grapalat"/>
        <family val="3"/>
      </rPr>
      <t>«Արփի լիճ» ազգային պարկ»</t>
    </r>
    <r>
      <rPr>
        <sz val="9"/>
        <rFont val="GHEA Grapalat"/>
        <family val="3"/>
      </rPr>
      <t xml:space="preserve"> ՊՈԱԿ-ի պահպանման ծախսերին:
Հաստիքային միավորների թիվը՝ </t>
    </r>
    <r>
      <rPr>
        <b/>
        <sz val="9"/>
        <rFont val="GHEA Grapalat"/>
        <family val="3"/>
      </rPr>
      <t>33</t>
    </r>
  </si>
  <si>
    <t xml:space="preserve"> Զանգեզուր կենսոլորտային համալիր ԲՀՊ տարածքների պահպանության, գիտական ուսումնասիրությունների, անտառատնտեսական աշխատանքների կատարում</t>
  </si>
  <si>
    <r>
      <rPr>
        <b/>
        <sz val="9"/>
        <rFont val="GHEA Grapalat"/>
        <family val="3"/>
      </rPr>
      <t xml:space="preserve"> </t>
    </r>
    <r>
      <rPr>
        <b/>
        <u/>
        <sz val="9"/>
        <rFont val="GHEA Grapalat"/>
        <family val="3"/>
      </rPr>
      <t>«Զանգեզուր» կենսոլորտային համալիր»</t>
    </r>
    <r>
      <rPr>
        <sz val="9"/>
        <rFont val="GHEA Grapalat"/>
        <family val="3"/>
      </rPr>
      <t xml:space="preserve"> ՊՈԱԿ-ի պահպանման ծախսեր (աշխատավարձի վճարում):
Հաստիքային միավորների թիվը՝ </t>
    </r>
    <r>
      <rPr>
        <b/>
        <sz val="9"/>
        <rFont val="GHEA Grapalat"/>
        <family val="3"/>
      </rPr>
      <t>95.5</t>
    </r>
  </si>
  <si>
    <t xml:space="preserve">Սևանա լճի և ջրհավաք ավազանի բնապահպանական ուսումնասիրության իրականացման դրամաշնորհային ծրագիր </t>
  </si>
  <si>
    <t>Որսի օբյեկտ հանդիսացող կենդանիների հաշվառում</t>
  </si>
  <si>
    <t xml:space="preserve">  2024-2026 թվականներին միջոցառման շրջանակներում նախատեվում է վերլուծել և գնահատել հիմնական որսատեսակների պոպուլյացիաների արդի վիճակը Հայաստանում, դրանցից որոշների սեզոնային որսը թույլատրելու հնարավորությունները և որսի համար նախատեսվող տարեկան օգտագործման թույլատրելի չափաքանակները՝ սահմանելով վերջիններիս որսի ժամկետները։ </t>
  </si>
  <si>
    <t>Սևանա լճի ջրածածկ անտառտնկարկների մաքրման աշխատանքների կատարման համար անտառների գույքագրման խորհրդատվական ծառայություններ</t>
  </si>
  <si>
    <t xml:space="preserve"> Աջակցություն Կովկասի տարածաշրջանային բնապահպանական կենտրոնի հայաստանյան մասնաճյուղին</t>
  </si>
  <si>
    <t xml:space="preserve">   Որպես միջազգային պարտավորություն նշված գումարն ուղղվելու է Կովկասի տարածաշրջանային բնապահպանական կենտրոնի հայաստանյան մասնաճյուղի գրասենյակի վարձակալության 2023 թվականի նախատեսված ծախսերի ֆինանսավորմանը
</t>
  </si>
  <si>
    <t>Գերմանիայի զարգացման վարկերի բանկի (KFW) կողմից տրամադրվող դրամաշնորհային ծրագրի շրջանակներում ՀՀ Սյունիքի մարզի բնության հատուկ պահպանվող տարածքների հարակից համայնքների սոցիալ-տնտեսական վիճակի բարելավմանն ուղղված աջակցություն</t>
  </si>
  <si>
    <t xml:space="preserve">  Հաշվի առնելով, որ 2021 թվականի դեկտեմբերի 17-ին Շրջակա միջավայրի նախարարության և ծրագրի միջազգային դոնոր KFW բանկի միջև կնքված համաձայնագրի ժամկետը լրացել է, ինչով նախատեսված  էր ծրագրի իրականացման ժամկետը երկարաձգել ևս 18 ամսով,  շրջակա միջավայրի նախարարության և միջազգային դոնոր KFW բանկի միջև ընթանում են քննարկումներ՝ ծրագրի իրականացման ժամկետի երկարաձգման նպատակով։ Նոր համաձայնագրի կնքումից հետո,  2023 թվականի բյուջետային գործընթացի շրջանակներում, ծրագրի մասով կներկայացվի պետական բյուջե ներառման հայտ։</t>
  </si>
  <si>
    <t>12003</t>
  </si>
  <si>
    <t>Սևանի իշխանի պաշարների վերականգման և ձկնորսաբուծության զարգացման հիմնադրամ</t>
  </si>
  <si>
    <t>«Սևան ազգային պարկ» ՊՈԱԿ-ին աջակցության տրամադրում</t>
  </si>
  <si>
    <t>Գերմանիայի զարգացման վարկերի բանկի (KFW) աջակցությամբ իրականացվող դրամաշնորհային ծրագրի շրջանակներում Սյունիքի մարզի ԲՀՊՏ-ներին, անտառային տարածքների, ոլորտի պետական կառույցների տեխնիկական կարողությունների բարելավում</t>
  </si>
  <si>
    <t xml:space="preserve"> Սևանա լիճ թափվող գետերի մաքրման աշխատանքների կատարման նախագծանախահաշվային փաթեթի ձեռք բերում</t>
  </si>
  <si>
    <t xml:space="preserve"> Ընդերքօգտագործման թափոնների լքված, տիրազուրկ տեղամասերի և օբյեկտների ռեկուլտիվացիայի համար նախագծային փաթեթների մշակում</t>
  </si>
  <si>
    <t>2024-2026 թվականներին միջոցառման շրջանակներում նախատեսվում է իրականացնել․                                                                                                                                                   2024թ․-ին՝ Հանքավանի, Ախթալայի արտադրական լցակույտերի տեղամասերի և Ողջիի փակված պոչամբարի ռեկուլտիվացիոն աշխատանքների նախագծանախահաշվային փաստաթղթերի մշակման աշխատանքներ (3 փաթեթ),
 2025թ․ -ին՝ Կապանի արտադրական լցակույտի տեղամասի (բացառությամբ՝ Բաշքենդի արտադրական լցակույտի տեղամասի - 49 հա և Կապան քաղաքի կենտրոնական հատվածում գտնվող արտադրական լցակույտերի տեղամասերի - 1,5+0,5 հա)  և Սոթքի փակված պոչամբարի ռեկուլտիվացիոն աշխատանքների նախագծանախահաշվային փաստաթղթերի մշակման աշխատանքներ (2 փաթեթ)։</t>
  </si>
  <si>
    <t xml:space="preserve"> 1173</t>
  </si>
  <si>
    <t xml:space="preserve"> Անտառների կառավարում</t>
  </si>
  <si>
    <t xml:space="preserve"> Անտառային ոլորտում քաղաքականության մշակման և աջակցության ծառայությունների ծրագրերի համակարգում</t>
  </si>
  <si>
    <r>
      <rPr>
        <b/>
        <sz val="9"/>
        <rFont val="GHEA Grapalat"/>
        <family val="3"/>
      </rPr>
      <t xml:space="preserve"> </t>
    </r>
    <r>
      <rPr>
        <b/>
        <u/>
        <sz val="9"/>
        <rFont val="GHEA Grapalat"/>
        <family val="3"/>
      </rPr>
      <t>ՇՄ անտառային կոմիտեի աշխատակազմի</t>
    </r>
    <r>
      <rPr>
        <sz val="9"/>
        <rFont val="GHEA Grapalat"/>
        <family val="3"/>
      </rPr>
      <t xml:space="preserve"> պահպանում:
Հաստիքային միավորների թիվը՝ </t>
    </r>
    <r>
      <rPr>
        <b/>
        <sz val="9"/>
        <rFont val="GHEA Grapalat"/>
        <family val="3"/>
      </rPr>
      <t xml:space="preserve">55
 </t>
    </r>
    <r>
      <rPr>
        <sz val="9"/>
        <rFont val="GHEA Grapalat"/>
        <family val="3"/>
      </rPr>
      <t>2024-2026թթ. կողմնորոշիչ չափաքանակների համեմատ ավելացումները հիմնականում պայմանավորված է աշխատավարձի բնականոն աճով։</t>
    </r>
  </si>
  <si>
    <t xml:space="preserve"> Անտառպահպանական ծառայություններ</t>
  </si>
  <si>
    <r>
      <t xml:space="preserve"> </t>
    </r>
    <r>
      <rPr>
        <b/>
        <sz val="9"/>
        <rFont val="GHEA Grapalat"/>
        <family val="3"/>
      </rPr>
      <t>«Հայանտառ» ՊՈԱԿ»</t>
    </r>
    <r>
      <rPr>
        <sz val="9"/>
        <rFont val="GHEA Grapalat"/>
        <family val="3"/>
      </rPr>
      <t xml:space="preserve"> (աշխատավարձի վճարում):
Հաստիքային միավորների թիվը՝ </t>
    </r>
    <r>
      <rPr>
        <b/>
        <sz val="9"/>
        <rFont val="GHEA Grapalat"/>
        <family val="3"/>
      </rPr>
      <t>878:</t>
    </r>
  </si>
  <si>
    <t xml:space="preserve"> Անտառների կադաստրի վարում</t>
  </si>
  <si>
    <t xml:space="preserve">Միջոցառման շրջանակներում 2024-2026թթ նախատեսվում է ձեռք բերել համապատասխան տեխնիկական միջոցներ, ինչպես նաև իրականացնել ներդրված ծրագրի տեխնիկական վերազինում, սերվերների ամենամյա սպասրկում և տարածքների չափագրում:
Վերջինիս իրականացման համար անհրաժեշտ է կատարել՝ համայնքներից անտառապատման նպատակով տրամադրվող տարածքների, անտառակառավարման պլանների մշակման արդյունքում ի հայտ եկած կադաստրային շեղումների շտկման և անտառային հողերի վարձակալական նպատակներով տրամադրման համար, չափագրման աշխատանքներ: 
Հաշվի առնելով վերոնշյալը, անհրաժեշտություն է առաջանում Կառավարության 2021-2026 թվականների գործունեության միջոցառումներով՝ 2024-2026 թվականների համար յուրաքանչյուր տարի անտառային կադաստրի վարման նպատակով նախատեսված գումարի շեմը 15 մլն ՀՀ դրամից հասցնել 26 մլն ՀՀ դրամի:
</t>
  </si>
  <si>
    <t xml:space="preserve"> Անտառների վնասակար օրգանիզմների դեմ պայքար</t>
  </si>
  <si>
    <t>2024-2026 թվականներին նախատեսվում է քիմիական պայքարից անցում կատարել կենսաբանական՝ յուրաքանչյուր տարի պայքարի աշխատանքներն իրականացնելով 9000 հա անատռածածկ տարածքում, ինչի համար տարեկան կպահանջվի 313.2 մլն. դրամ:</t>
  </si>
  <si>
    <t xml:space="preserve">Արտասահմանյան պաշտոնական գործուղումներ </t>
  </si>
  <si>
    <t>Արտասահմանյան պատվիրակությունների ընդունելություններ</t>
  </si>
  <si>
    <t xml:space="preserve"> ՀՀ շրջակա միջավայրի նախարարության Անտառային կոմիտեի տեխնիկական կարողությունների ընդլայնում</t>
  </si>
  <si>
    <t>Միջոցառման շրջանակներում նախատեսվում է Անտառային կոմիտեի աշխատակազմի համար  համակարգչային տեխնիկայի և գույքի ձեռքբերում՝ վերազինման նպատակով։</t>
  </si>
  <si>
    <t xml:space="preserve">Անտառային կոմիտեի շենքային պայմանների բարելավում </t>
  </si>
  <si>
    <t xml:space="preserve"> Անտառվերականգնման և անտառապատման աշխատանքներ</t>
  </si>
  <si>
    <r>
      <t xml:space="preserve">Միջոցառման շրջանակներում 2024 թվականին նախատեսվում է </t>
    </r>
    <r>
      <rPr>
        <b/>
        <sz val="9"/>
        <rFont val="GHEA Grapalat"/>
        <family val="3"/>
      </rPr>
      <t>1500</t>
    </r>
    <r>
      <rPr>
        <sz val="9"/>
        <rFont val="GHEA Grapalat"/>
        <family val="3"/>
      </rPr>
      <t xml:space="preserve"> հա, 2025-ին-</t>
    </r>
    <r>
      <rPr>
        <b/>
        <sz val="9"/>
        <rFont val="GHEA Grapalat"/>
        <family val="3"/>
      </rPr>
      <t>2000</t>
    </r>
    <r>
      <rPr>
        <sz val="9"/>
        <rFont val="GHEA Grapalat"/>
        <family val="3"/>
      </rPr>
      <t xml:space="preserve"> հա և 2026թ-ին </t>
    </r>
    <r>
      <rPr>
        <b/>
        <sz val="9"/>
        <rFont val="GHEA Grapalat"/>
        <family val="3"/>
      </rPr>
      <t>2500</t>
    </r>
    <r>
      <rPr>
        <sz val="9"/>
        <rFont val="GHEA Grapalat"/>
        <family val="3"/>
      </rPr>
      <t xml:space="preserve"> հա անտառվերականգնման և անտառապատման աշխատանքների իրականացում:</t>
    </r>
  </si>
  <si>
    <t xml:space="preserve"> Անտառկառավարման պլանների կազմում</t>
  </si>
  <si>
    <r>
      <t>Միջոցառումն ավարտվում</t>
    </r>
    <r>
      <rPr>
        <b/>
        <sz val="9"/>
        <rFont val="GHEA Grapalat"/>
        <family val="3"/>
      </rPr>
      <t xml:space="preserve"> 2023</t>
    </r>
    <r>
      <rPr>
        <sz val="9"/>
        <rFont val="GHEA Grapalat"/>
        <family val="3"/>
      </rPr>
      <t xml:space="preserve"> թվականին, «Հայանտառ» ՊՈԱԿ-ի 17 անտառտնտեսության համար կկազմվեն անտառկառավարման պլաններ։</t>
    </r>
  </si>
  <si>
    <t xml:space="preserve"> 1186</t>
  </si>
  <si>
    <t xml:space="preserve"> Բնագիտական նմուշների պահպանություն և ցուցադրություն</t>
  </si>
  <si>
    <r>
      <t xml:space="preserve"> </t>
    </r>
    <r>
      <rPr>
        <b/>
        <u/>
        <sz val="9"/>
        <rFont val="GHEA Grapalat"/>
        <family val="3"/>
      </rPr>
      <t xml:space="preserve">«Հայաստանի բնության պետական թանգարան» ՊՈԱԿ-ի </t>
    </r>
    <r>
      <rPr>
        <sz val="9"/>
        <rFont val="GHEA Grapalat"/>
        <family val="3"/>
      </rPr>
      <t xml:space="preserve">պահպանման ծախսերին:
Հաստիքային միավորների թիվը՝ </t>
    </r>
    <r>
      <rPr>
        <b/>
        <sz val="9"/>
        <rFont val="GHEA Grapalat"/>
        <family val="3"/>
      </rPr>
      <t>26</t>
    </r>
  </si>
  <si>
    <r>
      <t xml:space="preserve">  Ֆինանսական միջոցներն ուղղվելու են </t>
    </r>
    <r>
      <rPr>
        <b/>
        <u/>
        <sz val="9"/>
        <rFont val="GHEA Grapalat"/>
        <family val="3"/>
      </rPr>
      <t>«Կենդանաբանական այգի» ՀՈԱԿ-ի</t>
    </r>
    <r>
      <rPr>
        <sz val="9"/>
        <rFont val="GHEA Grapalat"/>
        <family val="3"/>
      </rPr>
      <t xml:space="preserve"> պահպանման ծախսերին:
Հաստիքային միավորների թիվը՝ </t>
    </r>
    <r>
      <rPr>
        <b/>
        <sz val="9"/>
        <rFont val="GHEA Grapalat"/>
        <family val="3"/>
      </rPr>
      <t>82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</si>
</sst>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_);_(* \(#,##0.00\);_(* &quot;-&quot;??_);_(@_)"/>
    <numFmt numFmtId="166" formatCode="_(* #,##0.0_);_(* \(#,##0.0\);_(* &quot;-&quot;??_);_(@_)"/>
    <numFmt numFmtId="167" formatCode="0_);\(0\)"/>
  </numFmts>
  <fonts count="15" x14ac:knownFonts="1">
    <font>
      <sz val="11"/>
      <color theme="1"/>
      <name val="Calibri"/>
      <family val="2"/>
      <scheme val="minor"/>
    </font>
    <font>
      <sz val="11"/>
      <color theme="1"/>
      <name val="Calibri"/>
      <family val="2"/>
      <scheme val="minor"/>
    </font>
    <font>
      <sz val="11"/>
      <color theme="1"/>
      <name val="GHEA Grapalat"/>
      <family val="3"/>
    </font>
    <font>
      <sz val="10"/>
      <color theme="1"/>
      <name val="GHEA Grapalat"/>
      <family val="3"/>
    </font>
    <font>
      <sz val="11"/>
      <name val="GHEA Grapalat"/>
      <family val="3"/>
    </font>
    <font>
      <sz val="9"/>
      <color theme="1"/>
      <name val="GHEA Grapalat"/>
      <family val="3"/>
    </font>
    <font>
      <b/>
      <sz val="12"/>
      <name val="GHEA Grapalat"/>
      <family val="3"/>
    </font>
    <font>
      <sz val="9"/>
      <name val="GHEA Grapalat"/>
      <family val="3"/>
    </font>
    <font>
      <b/>
      <sz val="10"/>
      <name val="GHEA Grapalat"/>
      <family val="3"/>
    </font>
    <font>
      <b/>
      <sz val="9"/>
      <name val="GHEA Grapalat"/>
      <family val="3"/>
    </font>
    <font>
      <sz val="10"/>
      <name val="GHEA Grapalat"/>
      <family val="3"/>
    </font>
    <font>
      <sz val="10"/>
      <name val="Arial"/>
      <family val="2"/>
    </font>
    <font>
      <b/>
      <u/>
      <sz val="9"/>
      <name val="GHEA Grapalat"/>
      <family val="3"/>
    </font>
    <font>
      <i/>
      <sz val="10"/>
      <name val="GHEA Grapalat"/>
      <family val="3"/>
    </font>
    <font>
      <u/>
      <sz val="9"/>
      <name val="GHEA Grapalat"/>
      <family val="3"/>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165" fontId="1" fillId="0" borderId="0" applyFont="0" applyFill="0" applyBorder="0" applyAlignment="0" applyProtection="0"/>
    <xf numFmtId="0" fontId="11" fillId="0" borderId="0"/>
  </cellStyleXfs>
  <cellXfs count="189">
    <xf numFmtId="0" fontId="0" fillId="0" borderId="0" xfId="0"/>
    <xf numFmtId="0" fontId="2" fillId="0" borderId="0" xfId="0" applyFont="1" applyAlignment="1"/>
    <xf numFmtId="0" fontId="2" fillId="0" borderId="0" xfId="0" applyFont="1" applyAlignment="1">
      <alignment horizontal="center"/>
    </xf>
    <xf numFmtId="0" fontId="3" fillId="0" borderId="0" xfId="0" applyFont="1" applyAlignment="1">
      <alignment horizontal="left" vertical="top"/>
    </xf>
    <xf numFmtId="164" fontId="4" fillId="0" borderId="0" xfId="0" applyNumberFormat="1" applyFont="1" applyAlignment="1">
      <alignment horizontal="center"/>
    </xf>
    <xf numFmtId="164" fontId="4" fillId="0" borderId="0" xfId="0" applyNumberFormat="1" applyFont="1" applyAlignment="1">
      <alignment horizontal="center" vertical="top"/>
    </xf>
    <xf numFmtId="0" fontId="2" fillId="0" borderId="0" xfId="0" applyFont="1"/>
    <xf numFmtId="0" fontId="5" fillId="0" borderId="0" xfId="0" applyFont="1"/>
    <xf numFmtId="0" fontId="2" fillId="0" borderId="0" xfId="0" applyFont="1" applyFill="1"/>
    <xf numFmtId="0" fontId="6" fillId="0" borderId="0" xfId="0" applyFont="1" applyAlignment="1">
      <alignment horizontal="center" vertical="center"/>
    </xf>
    <xf numFmtId="0" fontId="6" fillId="0" borderId="0" xfId="0" applyFont="1" applyAlignment="1">
      <alignment vertical="center"/>
    </xf>
    <xf numFmtId="0" fontId="7" fillId="0" borderId="0" xfId="0" applyFont="1"/>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wrapText="1"/>
    </xf>
    <xf numFmtId="164" fontId="6" fillId="0" borderId="0" xfId="0" applyNumberFormat="1" applyFont="1" applyAlignment="1">
      <alignment vertical="center" wrapText="1"/>
    </xf>
    <xf numFmtId="166" fontId="8" fillId="2" borderId="1" xfId="1" applyNumberFormat="1" applyFont="1" applyFill="1" applyBorder="1" applyAlignment="1">
      <alignment horizontal="center" vertical="top" wrapText="1"/>
    </xf>
    <xf numFmtId="166" fontId="8" fillId="2" borderId="2" xfId="1" applyNumberFormat="1" applyFont="1" applyFill="1" applyBorder="1" applyAlignment="1">
      <alignment horizontal="center" vertical="top" wrapText="1"/>
    </xf>
    <xf numFmtId="166" fontId="8" fillId="2" borderId="3" xfId="1" applyNumberFormat="1" applyFont="1" applyFill="1" applyBorder="1" applyAlignment="1">
      <alignment horizontal="center" vertical="top" wrapText="1"/>
    </xf>
    <xf numFmtId="164" fontId="8" fillId="2" borderId="4" xfId="1" applyNumberFormat="1" applyFont="1" applyFill="1" applyBorder="1" applyAlignment="1">
      <alignment horizontal="center" vertical="center" wrapText="1"/>
    </xf>
    <xf numFmtId="164" fontId="8" fillId="2" borderId="5" xfId="1" applyNumberFormat="1" applyFont="1" applyFill="1" applyBorder="1" applyAlignment="1">
      <alignment horizontal="center" vertical="center" wrapText="1"/>
    </xf>
    <xf numFmtId="164" fontId="8" fillId="2" borderId="6" xfId="1" applyNumberFormat="1" applyFont="1" applyFill="1" applyBorder="1" applyAlignment="1">
      <alignment horizontal="center" vertical="top" wrapText="1"/>
    </xf>
    <xf numFmtId="164" fontId="8" fillId="2" borderId="7" xfId="1" applyNumberFormat="1" applyFont="1" applyFill="1" applyBorder="1" applyAlignment="1">
      <alignment horizontal="center" vertical="top"/>
    </xf>
    <xf numFmtId="164" fontId="8" fillId="2" borderId="8" xfId="1" applyNumberFormat="1" applyFont="1" applyFill="1" applyBorder="1" applyAlignment="1">
      <alignment horizontal="center" vertical="top"/>
    </xf>
    <xf numFmtId="164" fontId="8" fillId="2" borderId="6" xfId="1" applyNumberFormat="1" applyFont="1" applyFill="1" applyBorder="1" applyAlignment="1">
      <alignment horizontal="center" vertical="center" wrapText="1"/>
    </xf>
    <xf numFmtId="164" fontId="8" fillId="2" borderId="7" xfId="1" applyNumberFormat="1" applyFont="1" applyFill="1" applyBorder="1" applyAlignment="1">
      <alignment horizontal="center" vertical="center" wrapText="1"/>
    </xf>
    <xf numFmtId="164" fontId="8" fillId="2" borderId="8" xfId="1" applyNumberFormat="1" applyFont="1" applyFill="1" applyBorder="1" applyAlignment="1">
      <alignment horizontal="center" vertical="center" wrapText="1"/>
    </xf>
    <xf numFmtId="164" fontId="8" fillId="2" borderId="9" xfId="1" applyNumberFormat="1" applyFont="1" applyFill="1" applyBorder="1" applyAlignment="1">
      <alignment horizontal="center" vertical="center" wrapText="1"/>
    </xf>
    <xf numFmtId="164" fontId="8" fillId="2" borderId="10" xfId="1" applyNumberFormat="1" applyFont="1" applyFill="1" applyBorder="1" applyAlignment="1">
      <alignment horizontal="center" vertical="center" wrapText="1"/>
    </xf>
    <xf numFmtId="164" fontId="8" fillId="2" borderId="11" xfId="1" applyNumberFormat="1" applyFont="1" applyFill="1" applyBorder="1" applyAlignment="1">
      <alignment horizontal="center" vertical="center" wrapText="1"/>
    </xf>
    <xf numFmtId="0" fontId="9" fillId="0" borderId="5" xfId="0" applyFont="1" applyBorder="1" applyAlignment="1">
      <alignment horizontal="center" vertical="center" wrapText="1"/>
    </xf>
    <xf numFmtId="166" fontId="8" fillId="2" borderId="12" xfId="1" applyNumberFormat="1" applyFont="1" applyFill="1" applyBorder="1" applyAlignment="1">
      <alignment horizontal="center" vertical="top" wrapText="1"/>
    </xf>
    <xf numFmtId="166" fontId="8" fillId="2" borderId="13" xfId="1" applyNumberFormat="1" applyFont="1" applyFill="1" applyBorder="1" applyAlignment="1">
      <alignment horizontal="center" vertical="top" wrapText="1"/>
    </xf>
    <xf numFmtId="166" fontId="8" fillId="2" borderId="14" xfId="1" applyNumberFormat="1" applyFont="1" applyFill="1" applyBorder="1" applyAlignment="1">
      <alignment horizontal="center" vertical="top" wrapText="1"/>
    </xf>
    <xf numFmtId="164" fontId="8" fillId="2" borderId="15" xfId="1" applyNumberFormat="1" applyFont="1" applyFill="1" applyBorder="1" applyAlignment="1">
      <alignment horizontal="center" vertical="center" wrapText="1"/>
    </xf>
    <xf numFmtId="164" fontId="8" fillId="2" borderId="16" xfId="1" applyNumberFormat="1" applyFont="1" applyFill="1" applyBorder="1" applyAlignment="1">
      <alignment horizontal="center" vertical="center" wrapText="1"/>
    </xf>
    <xf numFmtId="49" fontId="8" fillId="2" borderId="1" xfId="1" applyNumberFormat="1" applyFont="1" applyFill="1" applyBorder="1" applyAlignment="1">
      <alignment horizontal="center" vertical="center"/>
    </xf>
    <xf numFmtId="49" fontId="8" fillId="2" borderId="2" xfId="1" applyNumberFormat="1" applyFont="1" applyFill="1" applyBorder="1" applyAlignment="1">
      <alignment horizontal="center" vertical="center"/>
    </xf>
    <xf numFmtId="49" fontId="8" fillId="2" borderId="17" xfId="1" applyNumberFormat="1" applyFont="1" applyFill="1" applyBorder="1" applyAlignment="1">
      <alignment horizontal="center" vertical="center"/>
    </xf>
    <xf numFmtId="49" fontId="8" fillId="2" borderId="18" xfId="1" applyNumberFormat="1" applyFont="1" applyFill="1" applyBorder="1" applyAlignment="1">
      <alignment horizontal="center" vertical="center"/>
    </xf>
    <xf numFmtId="49" fontId="8" fillId="2" borderId="19" xfId="1" applyNumberFormat="1" applyFont="1" applyFill="1" applyBorder="1" applyAlignment="1">
      <alignment horizontal="center" vertical="center"/>
    </xf>
    <xf numFmtId="49" fontId="8" fillId="2" borderId="20" xfId="1" applyNumberFormat="1" applyFont="1" applyFill="1" applyBorder="1" applyAlignment="1">
      <alignment horizontal="center" vertical="center"/>
    </xf>
    <xf numFmtId="0" fontId="7" fillId="0" borderId="16" xfId="0" applyFont="1" applyBorder="1"/>
    <xf numFmtId="166" fontId="8" fillId="2" borderId="13" xfId="1" applyNumberFormat="1" applyFont="1" applyFill="1" applyBorder="1" applyAlignment="1">
      <alignment horizontal="center" vertical="center" textRotation="90" wrapText="1"/>
    </xf>
    <xf numFmtId="166" fontId="8" fillId="2" borderId="21" xfId="1" applyNumberFormat="1" applyFont="1" applyFill="1" applyBorder="1" applyAlignment="1">
      <alignment horizontal="center" vertical="center" textRotation="90" wrapText="1"/>
    </xf>
    <xf numFmtId="166" fontId="8" fillId="2" borderId="22" xfId="1" applyNumberFormat="1" applyFont="1" applyFill="1" applyBorder="1" applyAlignment="1">
      <alignment horizontal="center" vertical="center" textRotation="90" wrapText="1"/>
    </xf>
    <xf numFmtId="166" fontId="8" fillId="3" borderId="23" xfId="1" applyNumberFormat="1" applyFont="1" applyFill="1" applyBorder="1" applyAlignment="1">
      <alignment horizontal="left" vertical="center" wrapText="1"/>
    </xf>
    <xf numFmtId="164" fontId="8" fillId="3" borderId="15" xfId="1" applyNumberFormat="1" applyFont="1" applyFill="1" applyBorder="1" applyAlignment="1">
      <alignment horizontal="center" vertical="center"/>
    </xf>
    <xf numFmtId="164" fontId="8" fillId="3" borderId="24" xfId="1" applyNumberFormat="1" applyFont="1" applyFill="1" applyBorder="1" applyAlignment="1">
      <alignment horizontal="center" vertical="center"/>
    </xf>
    <xf numFmtId="164" fontId="8" fillId="3" borderId="23" xfId="1" applyNumberFormat="1" applyFont="1" applyFill="1" applyBorder="1" applyAlignment="1">
      <alignment horizontal="center" vertical="center"/>
    </xf>
    <xf numFmtId="164" fontId="8" fillId="3" borderId="25" xfId="1" applyNumberFormat="1" applyFont="1" applyFill="1" applyBorder="1" applyAlignment="1">
      <alignment horizontal="center" vertical="center"/>
    </xf>
    <xf numFmtId="164" fontId="7" fillId="3" borderId="16" xfId="0" applyNumberFormat="1" applyFont="1" applyFill="1" applyBorder="1"/>
    <xf numFmtId="166" fontId="8" fillId="2" borderId="26" xfId="1" applyNumberFormat="1" applyFont="1" applyFill="1" applyBorder="1" applyAlignment="1">
      <alignment horizontal="center" vertical="center" textRotation="90" wrapText="1"/>
    </xf>
    <xf numFmtId="166" fontId="8" fillId="2" borderId="27" xfId="1" applyNumberFormat="1" applyFont="1" applyFill="1" applyBorder="1" applyAlignment="1">
      <alignment horizontal="center" vertical="center" textRotation="90" wrapText="1"/>
    </xf>
    <xf numFmtId="166" fontId="8" fillId="2" borderId="28" xfId="1" applyNumberFormat="1" applyFont="1" applyFill="1" applyBorder="1" applyAlignment="1">
      <alignment horizontal="center" vertical="center" textRotation="90" wrapText="1"/>
    </xf>
    <xf numFmtId="166" fontId="10" fillId="0" borderId="23" xfId="1" applyNumberFormat="1" applyFont="1" applyFill="1" applyBorder="1" applyAlignment="1">
      <alignment horizontal="left" vertical="top" wrapText="1"/>
    </xf>
    <xf numFmtId="164" fontId="10" fillId="0" borderId="15" xfId="1" applyNumberFormat="1" applyFont="1" applyFill="1" applyBorder="1" applyAlignment="1">
      <alignment horizontal="center" vertical="top"/>
    </xf>
    <xf numFmtId="164" fontId="10" fillId="0" borderId="24" xfId="1" applyNumberFormat="1" applyFont="1" applyFill="1" applyBorder="1" applyAlignment="1">
      <alignment horizontal="center" vertical="top"/>
    </xf>
    <xf numFmtId="164" fontId="10" fillId="0" borderId="23" xfId="1" applyNumberFormat="1" applyFont="1" applyFill="1" applyBorder="1" applyAlignment="1">
      <alignment horizontal="center" vertical="top"/>
    </xf>
    <xf numFmtId="164" fontId="10" fillId="0" borderId="25" xfId="1" applyNumberFormat="1" applyFont="1" applyFill="1" applyBorder="1" applyAlignment="1">
      <alignment horizontal="center" vertical="top"/>
    </xf>
    <xf numFmtId="164" fontId="7" fillId="0" borderId="29" xfId="0" applyNumberFormat="1" applyFont="1" applyBorder="1" applyAlignment="1"/>
    <xf numFmtId="164" fontId="2" fillId="0" borderId="0" xfId="0" applyNumberFormat="1" applyFont="1" applyFill="1"/>
    <xf numFmtId="164" fontId="7" fillId="0" borderId="30" xfId="0" applyNumberFormat="1" applyFont="1" applyBorder="1" applyAlignment="1"/>
    <xf numFmtId="164" fontId="7" fillId="0" borderId="31" xfId="0" applyNumberFormat="1" applyFont="1" applyBorder="1" applyAlignment="1"/>
    <xf numFmtId="166" fontId="10" fillId="0" borderId="32" xfId="1" applyNumberFormat="1" applyFont="1" applyFill="1" applyBorder="1" applyAlignment="1">
      <alignment horizontal="left" vertical="top" wrapText="1"/>
    </xf>
    <xf numFmtId="164" fontId="7" fillId="0" borderId="30" xfId="0" applyNumberFormat="1" applyFont="1" applyBorder="1" applyAlignment="1">
      <alignment horizontal="center"/>
    </xf>
    <xf numFmtId="166" fontId="8" fillId="2" borderId="19" xfId="1" applyNumberFormat="1" applyFont="1" applyFill="1" applyBorder="1" applyAlignment="1">
      <alignment horizontal="center" vertical="center" textRotation="90" wrapText="1"/>
    </xf>
    <xf numFmtId="166" fontId="8" fillId="2" borderId="20" xfId="1" applyNumberFormat="1" applyFont="1" applyFill="1" applyBorder="1" applyAlignment="1">
      <alignment horizontal="center" vertical="center" textRotation="90" wrapText="1"/>
    </xf>
    <xf numFmtId="166" fontId="8" fillId="2" borderId="33" xfId="1" applyNumberFormat="1" applyFont="1" applyFill="1" applyBorder="1" applyAlignment="1">
      <alignment horizontal="center" vertical="center" textRotation="90" wrapText="1"/>
    </xf>
    <xf numFmtId="0" fontId="8" fillId="0" borderId="34" xfId="2" quotePrefix="1" applyNumberFormat="1" applyFont="1" applyFill="1" applyBorder="1" applyAlignment="1">
      <alignment vertical="center" wrapText="1"/>
    </xf>
    <xf numFmtId="164" fontId="8" fillId="0" borderId="35" xfId="1" applyNumberFormat="1" applyFont="1" applyFill="1" applyBorder="1" applyAlignment="1">
      <alignment horizontal="center" vertical="top"/>
    </xf>
    <xf numFmtId="164" fontId="8" fillId="0" borderId="24" xfId="1" applyNumberFormat="1" applyFont="1" applyFill="1" applyBorder="1" applyAlignment="1">
      <alignment horizontal="center" vertical="top"/>
    </xf>
    <xf numFmtId="164" fontId="8" fillId="0" borderId="34" xfId="1" applyNumberFormat="1" applyFont="1" applyFill="1" applyBorder="1" applyAlignment="1">
      <alignment horizontal="center" vertical="top"/>
    </xf>
    <xf numFmtId="164" fontId="8" fillId="0" borderId="36" xfId="1" applyNumberFormat="1" applyFont="1" applyFill="1" applyBorder="1" applyAlignment="1">
      <alignment horizontal="center" vertical="top"/>
    </xf>
    <xf numFmtId="1" fontId="8" fillId="4" borderId="37" xfId="1" applyNumberFormat="1" applyFont="1" applyFill="1" applyBorder="1" applyAlignment="1">
      <alignment horizontal="center" vertical="top"/>
    </xf>
    <xf numFmtId="166" fontId="8" fillId="4" borderId="24" xfId="1" applyNumberFormat="1" applyFont="1" applyFill="1" applyBorder="1" applyAlignment="1">
      <alignment horizontal="left" vertical="top" wrapText="1"/>
    </xf>
    <xf numFmtId="166" fontId="8" fillId="4" borderId="38" xfId="1" applyNumberFormat="1" applyFont="1" applyFill="1" applyBorder="1" applyAlignment="1">
      <alignment horizontal="left" vertical="top" wrapText="1"/>
    </xf>
    <xf numFmtId="164" fontId="8" fillId="4" borderId="16" xfId="1" applyNumberFormat="1" applyFont="1" applyFill="1" applyBorder="1" applyAlignment="1">
      <alignment horizontal="center" vertical="top"/>
    </xf>
    <xf numFmtId="164" fontId="8" fillId="4" borderId="15" xfId="1" applyNumberFormat="1" applyFont="1" applyFill="1" applyBorder="1" applyAlignment="1">
      <alignment horizontal="center" vertical="top"/>
    </xf>
    <xf numFmtId="164" fontId="8" fillId="4" borderId="24" xfId="1" applyNumberFormat="1" applyFont="1" applyFill="1" applyBorder="1" applyAlignment="1">
      <alignment horizontal="center" vertical="top"/>
    </xf>
    <xf numFmtId="164" fontId="8" fillId="4" borderId="23" xfId="1" applyNumberFormat="1" applyFont="1" applyFill="1" applyBorder="1" applyAlignment="1">
      <alignment horizontal="center" vertical="top"/>
    </xf>
    <xf numFmtId="164" fontId="8" fillId="4" borderId="25" xfId="1" applyNumberFormat="1" applyFont="1" applyFill="1" applyBorder="1" applyAlignment="1">
      <alignment horizontal="center" vertical="top"/>
    </xf>
    <xf numFmtId="0" fontId="7" fillId="4" borderId="39" xfId="0" applyFont="1" applyFill="1" applyBorder="1" applyAlignment="1">
      <alignment vertical="top"/>
    </xf>
    <xf numFmtId="0" fontId="2" fillId="0" borderId="0" xfId="0" applyFont="1" applyFill="1" applyAlignment="1">
      <alignment vertical="top"/>
    </xf>
    <xf numFmtId="0" fontId="2" fillId="4" borderId="0" xfId="0" applyFont="1" applyFill="1" applyAlignment="1">
      <alignment vertical="top"/>
    </xf>
    <xf numFmtId="1" fontId="10" fillId="2" borderId="12" xfId="1" applyNumberFormat="1" applyFont="1" applyFill="1" applyBorder="1" applyAlignment="1">
      <alignment vertical="top"/>
    </xf>
    <xf numFmtId="1" fontId="10" fillId="2" borderId="32" xfId="1" applyNumberFormat="1" applyFont="1" applyFill="1" applyBorder="1" applyAlignment="1">
      <alignment horizontal="center" vertical="top"/>
    </xf>
    <xf numFmtId="167" fontId="10" fillId="2" borderId="24" xfId="1" applyNumberFormat="1" applyFont="1" applyFill="1" applyBorder="1" applyAlignment="1">
      <alignment horizontal="center" vertical="top"/>
    </xf>
    <xf numFmtId="166" fontId="10" fillId="2" borderId="40" xfId="1" applyNumberFormat="1" applyFont="1" applyFill="1" applyBorder="1" applyAlignment="1">
      <alignment horizontal="left" vertical="top" wrapText="1"/>
    </xf>
    <xf numFmtId="164" fontId="10" fillId="2" borderId="41" xfId="1" applyNumberFormat="1" applyFont="1" applyFill="1" applyBorder="1" applyAlignment="1">
      <alignment horizontal="center" vertical="top"/>
    </xf>
    <xf numFmtId="164" fontId="10" fillId="0" borderId="16" xfId="1" applyNumberFormat="1" applyFont="1" applyFill="1" applyBorder="1" applyAlignment="1">
      <alignment horizontal="center" vertical="top"/>
    </xf>
    <xf numFmtId="164" fontId="10" fillId="0" borderId="42" xfId="1" applyNumberFormat="1" applyFont="1" applyFill="1" applyBorder="1" applyAlignment="1">
      <alignment horizontal="center" vertical="top"/>
    </xf>
    <xf numFmtId="164" fontId="10" fillId="0" borderId="40" xfId="1" applyNumberFormat="1" applyFont="1" applyFill="1" applyBorder="1" applyAlignment="1">
      <alignment horizontal="center" vertical="top"/>
    </xf>
    <xf numFmtId="164" fontId="10" fillId="0" borderId="38" xfId="1" applyNumberFormat="1" applyFont="1" applyFill="1" applyBorder="1" applyAlignment="1">
      <alignment horizontal="center" vertical="top"/>
    </xf>
    <xf numFmtId="164" fontId="7" fillId="0" borderId="16" xfId="1" applyNumberFormat="1" applyFont="1" applyFill="1" applyBorder="1" applyAlignment="1">
      <alignment vertical="top" wrapText="1"/>
    </xf>
    <xf numFmtId="0" fontId="4" fillId="0" borderId="0" xfId="0" applyFont="1" applyFill="1"/>
    <xf numFmtId="164" fontId="4" fillId="0" borderId="0" xfId="0" applyNumberFormat="1" applyFont="1" applyFill="1"/>
    <xf numFmtId="0" fontId="4" fillId="0" borderId="0" xfId="0" applyFont="1"/>
    <xf numFmtId="1" fontId="10" fillId="2" borderId="18" xfId="1" applyNumberFormat="1" applyFont="1" applyFill="1" applyBorder="1" applyAlignment="1">
      <alignment vertical="top"/>
    </xf>
    <xf numFmtId="164" fontId="10" fillId="2" borderId="15" xfId="1" applyNumberFormat="1" applyFont="1" applyFill="1" applyBorder="1" applyAlignment="1">
      <alignment horizontal="center" vertical="top"/>
    </xf>
    <xf numFmtId="1" fontId="10" fillId="2" borderId="37" xfId="1" applyNumberFormat="1" applyFont="1" applyFill="1" applyBorder="1" applyAlignment="1">
      <alignment vertical="top"/>
    </xf>
    <xf numFmtId="1" fontId="10" fillId="2" borderId="22" xfId="1" applyNumberFormat="1" applyFont="1" applyFill="1" applyBorder="1" applyAlignment="1">
      <alignment horizontal="center" vertical="top"/>
    </xf>
    <xf numFmtId="167" fontId="10" fillId="2" borderId="13" xfId="1" applyNumberFormat="1" applyFont="1" applyFill="1" applyBorder="1" applyAlignment="1">
      <alignment horizontal="center" vertical="top"/>
    </xf>
    <xf numFmtId="166" fontId="10" fillId="2" borderId="43" xfId="1" applyNumberFormat="1" applyFont="1" applyFill="1" applyBorder="1" applyAlignment="1">
      <alignment horizontal="left" vertical="top" wrapText="1"/>
    </xf>
    <xf numFmtId="164" fontId="10" fillId="0" borderId="12" xfId="1" applyNumberFormat="1" applyFont="1" applyFill="1" applyBorder="1" applyAlignment="1">
      <alignment horizontal="center" vertical="top"/>
    </xf>
    <xf numFmtId="164" fontId="10" fillId="0" borderId="13" xfId="1" applyNumberFormat="1" applyFont="1" applyFill="1" applyBorder="1" applyAlignment="1">
      <alignment horizontal="center" vertical="top"/>
    </xf>
    <xf numFmtId="164" fontId="10" fillId="0" borderId="43" xfId="1" applyNumberFormat="1" applyFont="1" applyFill="1" applyBorder="1" applyAlignment="1">
      <alignment horizontal="center" vertical="top"/>
    </xf>
    <xf numFmtId="1" fontId="8" fillId="4" borderId="24" xfId="1" applyNumberFormat="1" applyFont="1" applyFill="1" applyBorder="1" applyAlignment="1">
      <alignment vertical="top"/>
    </xf>
    <xf numFmtId="166" fontId="8" fillId="4" borderId="25" xfId="1" applyNumberFormat="1" applyFont="1" applyFill="1" applyBorder="1" applyAlignment="1">
      <alignment horizontal="left" vertical="top" wrapText="1"/>
    </xf>
    <xf numFmtId="166" fontId="8" fillId="4" borderId="23" xfId="1" applyNumberFormat="1" applyFont="1" applyFill="1" applyBorder="1" applyAlignment="1">
      <alignment horizontal="left" vertical="top" wrapText="1"/>
    </xf>
    <xf numFmtId="164" fontId="8" fillId="4" borderId="42" xfId="1" applyNumberFormat="1" applyFont="1" applyFill="1" applyBorder="1" applyAlignment="1">
      <alignment horizontal="center" vertical="top"/>
    </xf>
    <xf numFmtId="164" fontId="8" fillId="4" borderId="40" xfId="1" applyNumberFormat="1" applyFont="1" applyFill="1" applyBorder="1" applyAlignment="1">
      <alignment horizontal="center" vertical="top"/>
    </xf>
    <xf numFmtId="0" fontId="7" fillId="0" borderId="23" xfId="0" applyFont="1" applyFill="1" applyBorder="1"/>
    <xf numFmtId="0" fontId="2" fillId="4" borderId="0" xfId="0" applyFont="1" applyFill="1"/>
    <xf numFmtId="0" fontId="10" fillId="2" borderId="24" xfId="1" applyNumberFormat="1" applyFont="1" applyFill="1" applyBorder="1" applyAlignment="1">
      <alignment horizontal="center" vertical="top"/>
    </xf>
    <xf numFmtId="164" fontId="10" fillId="0" borderId="18" xfId="1" applyNumberFormat="1" applyFont="1" applyFill="1" applyBorder="1" applyAlignment="1">
      <alignment horizontal="center" vertical="top"/>
    </xf>
    <xf numFmtId="164" fontId="10" fillId="0" borderId="19" xfId="1" applyNumberFormat="1" applyFont="1" applyFill="1" applyBorder="1" applyAlignment="1">
      <alignment horizontal="center" vertical="top"/>
    </xf>
    <xf numFmtId="164" fontId="10" fillId="0" borderId="14" xfId="1" applyNumberFormat="1" applyFont="1" applyFill="1" applyBorder="1" applyAlignment="1">
      <alignment horizontal="center" vertical="top"/>
    </xf>
    <xf numFmtId="164" fontId="10" fillId="0" borderId="20" xfId="1" applyNumberFormat="1" applyFont="1" applyFill="1" applyBorder="1" applyAlignment="1">
      <alignment horizontal="center" vertical="top"/>
    </xf>
    <xf numFmtId="164" fontId="9" fillId="0" borderId="16" xfId="1" applyNumberFormat="1" applyFont="1" applyFill="1" applyBorder="1" applyAlignment="1">
      <alignment horizontal="left" vertical="top" wrapText="1"/>
    </xf>
    <xf numFmtId="0" fontId="4" fillId="4" borderId="0" xfId="0" applyFont="1" applyFill="1"/>
    <xf numFmtId="1" fontId="10" fillId="0" borderId="37" xfId="1" applyNumberFormat="1" applyFont="1" applyFill="1" applyBorder="1" applyAlignment="1">
      <alignment vertical="top"/>
    </xf>
    <xf numFmtId="1" fontId="10" fillId="0" borderId="32" xfId="1" applyNumberFormat="1" applyFont="1" applyFill="1" applyBorder="1" applyAlignment="1">
      <alignment horizontal="center" vertical="top"/>
    </xf>
    <xf numFmtId="0" fontId="10" fillId="0" borderId="24" xfId="1" applyNumberFormat="1" applyFont="1" applyFill="1" applyBorder="1" applyAlignment="1">
      <alignment horizontal="center" vertical="top"/>
    </xf>
    <xf numFmtId="166" fontId="10" fillId="0" borderId="40" xfId="1" applyNumberFormat="1" applyFont="1" applyFill="1" applyBorder="1" applyAlignment="1">
      <alignment horizontal="left" vertical="top" wrapText="1"/>
    </xf>
    <xf numFmtId="164" fontId="7" fillId="0" borderId="16" xfId="1" applyNumberFormat="1" applyFont="1" applyFill="1" applyBorder="1" applyAlignment="1">
      <alignment horizontal="left" vertical="top" wrapText="1"/>
    </xf>
    <xf numFmtId="1" fontId="8" fillId="4" borderId="18" xfId="1" applyNumberFormat="1" applyFont="1" applyFill="1" applyBorder="1" applyAlignment="1">
      <alignment vertical="top"/>
    </xf>
    <xf numFmtId="0" fontId="7" fillId="4" borderId="30" xfId="0" applyFont="1" applyFill="1" applyBorder="1" applyAlignment="1">
      <alignment vertical="top"/>
    </xf>
    <xf numFmtId="1" fontId="10" fillId="2" borderId="42" xfId="1" applyNumberFormat="1" applyFont="1" applyFill="1" applyBorder="1" applyAlignment="1">
      <alignment vertical="center"/>
    </xf>
    <xf numFmtId="1" fontId="10" fillId="2" borderId="24" xfId="1" applyNumberFormat="1" applyFont="1" applyFill="1" applyBorder="1" applyAlignment="1">
      <alignment horizontal="center" vertical="center"/>
    </xf>
    <xf numFmtId="0" fontId="10" fillId="2" borderId="24" xfId="1" applyNumberFormat="1" applyFont="1" applyFill="1" applyBorder="1" applyAlignment="1">
      <alignment horizontal="center" vertical="center"/>
    </xf>
    <xf numFmtId="166" fontId="10" fillId="2" borderId="40" xfId="1" applyNumberFormat="1" applyFont="1" applyFill="1" applyBorder="1" applyAlignment="1">
      <alignment horizontal="left" vertical="center" wrapText="1"/>
    </xf>
    <xf numFmtId="164" fontId="10" fillId="2" borderId="15" xfId="1" applyNumberFormat="1" applyFont="1" applyFill="1" applyBorder="1" applyAlignment="1">
      <alignment horizontal="center" vertical="center"/>
    </xf>
    <xf numFmtId="164" fontId="10" fillId="0" borderId="16" xfId="1" applyNumberFormat="1" applyFont="1" applyFill="1" applyBorder="1" applyAlignment="1">
      <alignment horizontal="center" vertical="center"/>
    </xf>
    <xf numFmtId="164" fontId="10" fillId="0" borderId="15" xfId="1" applyNumberFormat="1" applyFont="1" applyFill="1" applyBorder="1" applyAlignment="1">
      <alignment horizontal="center" vertical="center"/>
    </xf>
    <xf numFmtId="164" fontId="10" fillId="0" borderId="38" xfId="1" applyNumberFormat="1" applyFont="1" applyFill="1" applyBorder="1" applyAlignment="1">
      <alignment horizontal="center" vertical="center"/>
    </xf>
    <xf numFmtId="164" fontId="10" fillId="0" borderId="40" xfId="1" applyNumberFormat="1" applyFont="1" applyFill="1" applyBorder="1" applyAlignment="1">
      <alignment horizontal="center" vertical="center"/>
    </xf>
    <xf numFmtId="164" fontId="10" fillId="0" borderId="42" xfId="1" applyNumberFormat="1" applyFont="1" applyFill="1" applyBorder="1" applyAlignment="1">
      <alignment horizontal="center" vertical="center"/>
    </xf>
    <xf numFmtId="164" fontId="10" fillId="0" borderId="24" xfId="1"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1" fontId="8" fillId="4" borderId="12" xfId="1" applyNumberFormat="1" applyFont="1" applyFill="1" applyBorder="1" applyAlignment="1">
      <alignment vertical="top"/>
    </xf>
    <xf numFmtId="0" fontId="7" fillId="4" borderId="16" xfId="0" applyFont="1" applyFill="1" applyBorder="1" applyAlignment="1">
      <alignment vertical="top"/>
    </xf>
    <xf numFmtId="1" fontId="10" fillId="0" borderId="13" xfId="1" applyNumberFormat="1" applyFont="1" applyFill="1" applyBorder="1" applyAlignment="1">
      <alignment vertical="top"/>
    </xf>
    <xf numFmtId="0" fontId="7" fillId="0" borderId="16" xfId="0" applyFont="1" applyBorder="1" applyAlignment="1">
      <alignment vertical="top" wrapText="1"/>
    </xf>
    <xf numFmtId="1" fontId="10" fillId="0" borderId="26" xfId="1" applyNumberFormat="1" applyFont="1" applyFill="1" applyBorder="1" applyAlignment="1">
      <alignment vertical="top"/>
    </xf>
    <xf numFmtId="166" fontId="13" fillId="2" borderId="44" xfId="1" applyNumberFormat="1" applyFont="1" applyFill="1" applyBorder="1" applyAlignment="1">
      <alignment horizontal="left" vertical="top" wrapText="1"/>
    </xf>
    <xf numFmtId="0" fontId="7" fillId="0" borderId="16" xfId="0" applyFont="1" applyFill="1" applyBorder="1" applyAlignment="1">
      <alignment vertical="top" wrapText="1"/>
    </xf>
    <xf numFmtId="166" fontId="10" fillId="2" borderId="14" xfId="1" applyNumberFormat="1" applyFont="1" applyFill="1" applyBorder="1" applyAlignment="1">
      <alignment horizontal="left" vertical="top" wrapText="1"/>
    </xf>
    <xf numFmtId="1" fontId="10" fillId="0" borderId="22" xfId="1" applyNumberFormat="1" applyFont="1" applyFill="1" applyBorder="1" applyAlignment="1">
      <alignment horizontal="center" vertical="top"/>
    </xf>
    <xf numFmtId="0" fontId="10" fillId="0" borderId="13" xfId="1" applyNumberFormat="1" applyFont="1" applyFill="1" applyBorder="1" applyAlignment="1">
      <alignment horizontal="center" vertical="top"/>
    </xf>
    <xf numFmtId="0" fontId="7" fillId="0" borderId="16" xfId="0" applyFont="1" applyBorder="1" applyAlignment="1">
      <alignment horizontal="left" vertical="top" wrapText="1"/>
    </xf>
    <xf numFmtId="0" fontId="10" fillId="0" borderId="22" xfId="1" applyNumberFormat="1" applyFont="1" applyFill="1" applyBorder="1" applyAlignment="1">
      <alignment horizontal="center" vertical="top"/>
    </xf>
    <xf numFmtId="166" fontId="10" fillId="2" borderId="23" xfId="1" applyNumberFormat="1" applyFont="1" applyFill="1" applyBorder="1" applyAlignment="1">
      <alignment horizontal="left" vertical="top" wrapText="1"/>
    </xf>
    <xf numFmtId="0" fontId="7" fillId="0" borderId="29" xfId="0" applyFont="1" applyBorder="1" applyAlignment="1">
      <alignment horizontal="left" vertical="center" wrapText="1"/>
    </xf>
    <xf numFmtId="1" fontId="10" fillId="0" borderId="28" xfId="1" applyNumberFormat="1" applyFont="1" applyFill="1" applyBorder="1" applyAlignment="1">
      <alignment horizontal="center" vertical="top"/>
    </xf>
    <xf numFmtId="0" fontId="10" fillId="0" borderId="28" xfId="1" applyNumberFormat="1" applyFont="1" applyFill="1" applyBorder="1" applyAlignment="1">
      <alignment horizontal="center" vertical="top"/>
    </xf>
    <xf numFmtId="0" fontId="7" fillId="0" borderId="30" xfId="0" applyFont="1" applyBorder="1" applyAlignment="1">
      <alignment horizontal="left" vertical="center" wrapText="1"/>
    </xf>
    <xf numFmtId="166" fontId="10" fillId="2" borderId="24" xfId="1" applyNumberFormat="1" applyFont="1" applyFill="1" applyBorder="1" applyAlignment="1">
      <alignment horizontal="left" vertical="top" wrapText="1"/>
    </xf>
    <xf numFmtId="0" fontId="10" fillId="0" borderId="26" xfId="1" applyNumberFormat="1" applyFont="1" applyFill="1" applyBorder="1" applyAlignment="1">
      <alignment horizontal="center" vertical="top"/>
    </xf>
    <xf numFmtId="0" fontId="10" fillId="0" borderId="23" xfId="0" applyFont="1" applyBorder="1" applyAlignment="1">
      <alignment vertical="top" wrapText="1"/>
    </xf>
    <xf numFmtId="0" fontId="7" fillId="0" borderId="31" xfId="0" applyFont="1" applyBorder="1" applyAlignment="1">
      <alignment horizontal="left" vertical="center" wrapText="1"/>
    </xf>
    <xf numFmtId="0" fontId="7" fillId="0" borderId="30" xfId="0" applyFont="1" applyBorder="1" applyAlignment="1">
      <alignment horizontal="left" vertical="center" wrapText="1"/>
    </xf>
    <xf numFmtId="1" fontId="10" fillId="0" borderId="19" xfId="1" applyNumberFormat="1" applyFont="1" applyFill="1" applyBorder="1" applyAlignment="1">
      <alignment vertical="top"/>
    </xf>
    <xf numFmtId="1" fontId="10" fillId="0" borderId="33" xfId="1" applyNumberFormat="1" applyFont="1" applyFill="1" applyBorder="1" applyAlignment="1">
      <alignment horizontal="center" vertical="top"/>
    </xf>
    <xf numFmtId="0" fontId="10" fillId="0" borderId="33" xfId="1" applyNumberFormat="1" applyFont="1" applyFill="1" applyBorder="1" applyAlignment="1">
      <alignment horizontal="center" vertical="top"/>
    </xf>
    <xf numFmtId="0" fontId="7" fillId="0" borderId="29" xfId="0" applyFont="1" applyBorder="1" applyAlignment="1">
      <alignment horizontal="left" vertical="top" wrapText="1"/>
    </xf>
    <xf numFmtId="166" fontId="10" fillId="2" borderId="34" xfId="1" applyNumberFormat="1" applyFont="1" applyFill="1" applyBorder="1" applyAlignment="1">
      <alignment horizontal="left" vertical="top" wrapText="1"/>
    </xf>
    <xf numFmtId="164" fontId="7" fillId="4" borderId="30" xfId="0" applyNumberFormat="1" applyFont="1" applyFill="1" applyBorder="1" applyAlignment="1">
      <alignment vertical="top"/>
    </xf>
    <xf numFmtId="1" fontId="10" fillId="2" borderId="42" xfId="1" applyNumberFormat="1" applyFont="1" applyFill="1" applyBorder="1" applyAlignment="1">
      <alignment vertical="top"/>
    </xf>
    <xf numFmtId="1" fontId="10" fillId="2" borderId="24" xfId="1" applyNumberFormat="1" applyFont="1" applyFill="1" applyBorder="1" applyAlignment="1">
      <alignment horizontal="center" vertical="top"/>
    </xf>
    <xf numFmtId="0" fontId="4" fillId="0" borderId="45" xfId="0" applyFont="1" applyBorder="1" applyAlignment="1"/>
    <xf numFmtId="1" fontId="10" fillId="2" borderId="46" xfId="1" applyNumberFormat="1" applyFont="1" applyFill="1" applyBorder="1" applyAlignment="1">
      <alignment horizontal="center" vertical="top"/>
    </xf>
    <xf numFmtId="0" fontId="10" fillId="2" borderId="46" xfId="1" applyNumberFormat="1" applyFont="1" applyFill="1" applyBorder="1" applyAlignment="1">
      <alignment horizontal="center" vertical="top"/>
    </xf>
    <xf numFmtId="166" fontId="10" fillId="0" borderId="47" xfId="1" applyNumberFormat="1" applyFont="1" applyFill="1" applyBorder="1" applyAlignment="1">
      <alignment horizontal="left" vertical="top" wrapText="1"/>
    </xf>
    <xf numFmtId="164" fontId="10" fillId="2" borderId="48" xfId="1" applyNumberFormat="1" applyFont="1" applyFill="1" applyBorder="1" applyAlignment="1">
      <alignment horizontal="center" vertical="top"/>
    </xf>
    <xf numFmtId="164" fontId="10" fillId="0" borderId="39" xfId="1" applyNumberFormat="1" applyFont="1" applyFill="1" applyBorder="1" applyAlignment="1">
      <alignment horizontal="center" vertical="top"/>
    </xf>
    <xf numFmtId="164" fontId="10" fillId="0" borderId="45" xfId="1" applyNumberFormat="1" applyFont="1" applyFill="1" applyBorder="1" applyAlignment="1">
      <alignment horizontal="center" vertical="top"/>
    </xf>
    <xf numFmtId="164" fontId="10" fillId="0" borderId="46" xfId="1" applyNumberFormat="1" applyFont="1" applyFill="1" applyBorder="1" applyAlignment="1">
      <alignment horizontal="center" vertical="top"/>
    </xf>
    <xf numFmtId="164" fontId="10" fillId="0" borderId="47" xfId="1" applyNumberFormat="1" applyFont="1" applyFill="1" applyBorder="1" applyAlignment="1">
      <alignment horizontal="center" vertical="top"/>
    </xf>
    <xf numFmtId="164" fontId="10" fillId="0" borderId="49" xfId="1" applyNumberFormat="1" applyFont="1" applyFill="1" applyBorder="1" applyAlignment="1">
      <alignment horizontal="center" vertical="top"/>
    </xf>
    <xf numFmtId="164" fontId="7" fillId="0" borderId="39" xfId="1" applyNumberFormat="1" applyFont="1" applyFill="1" applyBorder="1" applyAlignment="1">
      <alignment horizontal="left" vertical="top" wrapText="1"/>
    </xf>
    <xf numFmtId="0" fontId="4" fillId="0" borderId="0" xfId="0" applyFont="1" applyAlignment="1">
      <alignment horizontal="center"/>
    </xf>
    <xf numFmtId="164" fontId="2" fillId="0" borderId="0" xfId="0" applyNumberFormat="1" applyFont="1"/>
    <xf numFmtId="0" fontId="3" fillId="0" borderId="0" xfId="0" applyFont="1" applyAlignment="1">
      <alignment vertical="top" wrapText="1"/>
    </xf>
    <xf numFmtId="164" fontId="3" fillId="2" borderId="0" xfId="1" applyNumberFormat="1" applyFont="1" applyFill="1" applyBorder="1" applyAlignment="1">
      <alignment horizontal="center" vertical="top" wrapText="1"/>
    </xf>
    <xf numFmtId="164" fontId="2" fillId="0" borderId="0" xfId="0" applyNumberFormat="1" applyFont="1" applyBorder="1" applyAlignment="1">
      <alignment horizontal="center" vertical="top" wrapText="1"/>
    </xf>
    <xf numFmtId="4" fontId="2" fillId="0" borderId="0" xfId="0" applyNumberFormat="1" applyFont="1"/>
    <xf numFmtId="164" fontId="4" fillId="0" borderId="0" xfId="0" applyNumberFormat="1" applyFont="1"/>
  </cellXfs>
  <cellStyles count="3">
    <cellStyle name="Comma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2553566</xdr:colOff>
      <xdr:row>36</xdr:row>
      <xdr:rowOff>467591</xdr:rowOff>
    </xdr:from>
    <xdr:ext cx="184731" cy="264560"/>
    <xdr:sp macro="" textlink="">
      <xdr:nvSpPr>
        <xdr:cNvPr id="2" name="TextBox 1"/>
        <xdr:cNvSpPr txBox="1"/>
      </xdr:nvSpPr>
      <xdr:spPr>
        <a:xfrm>
          <a:off x="3772766" y="258802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2553566</xdr:colOff>
      <xdr:row>36</xdr:row>
      <xdr:rowOff>467591</xdr:rowOff>
    </xdr:from>
    <xdr:ext cx="184731" cy="264560"/>
    <xdr:sp macro="" textlink="">
      <xdr:nvSpPr>
        <xdr:cNvPr id="3" name="TextBox 2"/>
        <xdr:cNvSpPr txBox="1"/>
      </xdr:nvSpPr>
      <xdr:spPr>
        <a:xfrm>
          <a:off x="3772766" y="258802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2553566</xdr:colOff>
      <xdr:row>36</xdr:row>
      <xdr:rowOff>467591</xdr:rowOff>
    </xdr:from>
    <xdr:ext cx="184731" cy="264560"/>
    <xdr:sp macro="" textlink="">
      <xdr:nvSpPr>
        <xdr:cNvPr id="4" name="TextBox 3"/>
        <xdr:cNvSpPr txBox="1"/>
      </xdr:nvSpPr>
      <xdr:spPr>
        <a:xfrm>
          <a:off x="3772766" y="258802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om/Desktop/1_Ampop_2024-2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POP"/>
      <sheetName val="N 4_hodvacayin"/>
      <sheetName val="N 5_taracq"/>
      <sheetName val="N 6_ekamut__"/>
      <sheetName val="N 8 ampop"/>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R89"/>
  <sheetViews>
    <sheetView tabSelected="1" zoomScaleNormal="100" zoomScaleSheetLayoutView="70" workbookViewId="0">
      <selection activeCell="D10" sqref="D10"/>
    </sheetView>
  </sheetViews>
  <sheetFormatPr defaultRowHeight="16.5" x14ac:dyDescent="0.3"/>
  <cols>
    <col min="1" max="1" width="6.7109375" style="1" customWidth="1"/>
    <col min="2" max="2" width="3.28515625" style="2" customWidth="1"/>
    <col min="3" max="3" width="8.28515625" style="2" customWidth="1"/>
    <col min="4" max="4" width="43.7109375" style="3" customWidth="1"/>
    <col min="5" max="5" width="13.140625" style="4" customWidth="1"/>
    <col min="6" max="6" width="15.7109375" style="4" customWidth="1"/>
    <col min="7" max="9" width="13" style="5" customWidth="1"/>
    <col min="10" max="12" width="12.85546875" style="6" customWidth="1"/>
    <col min="13" max="13" width="12.7109375" style="6" customWidth="1"/>
    <col min="14" max="15" width="12.85546875" style="6" customWidth="1"/>
    <col min="16" max="16" width="70" style="7" customWidth="1"/>
    <col min="17" max="17" width="11.7109375" style="8" customWidth="1"/>
    <col min="18" max="18" width="10.7109375" style="8" bestFit="1" customWidth="1"/>
    <col min="19" max="57" width="9.140625" style="8"/>
    <col min="58" max="233" width="9.140625" style="6"/>
    <col min="234" max="234" width="5.7109375" style="6" customWidth="1"/>
    <col min="235" max="235" width="6.85546875" style="6" customWidth="1"/>
    <col min="236" max="236" width="50.140625" style="6" customWidth="1"/>
    <col min="237" max="238" width="11.42578125" style="6" customWidth="1"/>
    <col min="239" max="242" width="0" style="6" hidden="1" customWidth="1"/>
    <col min="243" max="243" width="13.140625" style="6" customWidth="1"/>
    <col min="244" max="244" width="12.42578125" style="6" customWidth="1"/>
    <col min="245" max="245" width="12.28515625" style="6" customWidth="1"/>
    <col min="246" max="248" width="0" style="6" hidden="1" customWidth="1"/>
    <col min="249" max="249" width="12.7109375" style="6" customWidth="1"/>
    <col min="250" max="250" width="12.42578125" style="6" customWidth="1"/>
    <col min="251" max="251" width="13.28515625" style="6" customWidth="1"/>
    <col min="252" max="252" width="12.42578125" style="6" customWidth="1"/>
    <col min="253" max="253" width="11.7109375" style="6" customWidth="1"/>
    <col min="254" max="254" width="11.42578125" style="6" customWidth="1"/>
    <col min="255" max="255" width="11.5703125" style="6" bestFit="1" customWidth="1"/>
    <col min="256" max="256" width="11.85546875" style="6" customWidth="1"/>
    <col min="257" max="257" width="12" style="6" customWidth="1"/>
    <col min="258" max="489" width="9.140625" style="6"/>
    <col min="490" max="490" width="5.7109375" style="6" customWidth="1"/>
    <col min="491" max="491" width="6.85546875" style="6" customWidth="1"/>
    <col min="492" max="492" width="50.140625" style="6" customWidth="1"/>
    <col min="493" max="494" width="11.42578125" style="6" customWidth="1"/>
    <col min="495" max="498" width="0" style="6" hidden="1" customWidth="1"/>
    <col min="499" max="499" width="13.140625" style="6" customWidth="1"/>
    <col min="500" max="500" width="12.42578125" style="6" customWidth="1"/>
    <col min="501" max="501" width="12.28515625" style="6" customWidth="1"/>
    <col min="502" max="504" width="0" style="6" hidden="1" customWidth="1"/>
    <col min="505" max="505" width="12.7109375" style="6" customWidth="1"/>
    <col min="506" max="506" width="12.42578125" style="6" customWidth="1"/>
    <col min="507" max="507" width="13.28515625" style="6" customWidth="1"/>
    <col min="508" max="508" width="12.42578125" style="6" customWidth="1"/>
    <col min="509" max="509" width="11.7109375" style="6" customWidth="1"/>
    <col min="510" max="510" width="11.42578125" style="6" customWidth="1"/>
    <col min="511" max="511" width="11.5703125" style="6" bestFit="1" customWidth="1"/>
    <col min="512" max="512" width="11.85546875" style="6" customWidth="1"/>
    <col min="513" max="513" width="12" style="6" customWidth="1"/>
    <col min="514" max="745" width="9.140625" style="6"/>
    <col min="746" max="746" width="5.7109375" style="6" customWidth="1"/>
    <col min="747" max="747" width="6.85546875" style="6" customWidth="1"/>
    <col min="748" max="748" width="50.140625" style="6" customWidth="1"/>
    <col min="749" max="750" width="11.42578125" style="6" customWidth="1"/>
    <col min="751" max="754" width="0" style="6" hidden="1" customWidth="1"/>
    <col min="755" max="755" width="13.140625" style="6" customWidth="1"/>
    <col min="756" max="756" width="12.42578125" style="6" customWidth="1"/>
    <col min="757" max="757" width="12.28515625" style="6" customWidth="1"/>
    <col min="758" max="760" width="0" style="6" hidden="1" customWidth="1"/>
    <col min="761" max="761" width="12.7109375" style="6" customWidth="1"/>
    <col min="762" max="762" width="12.42578125" style="6" customWidth="1"/>
    <col min="763" max="763" width="13.28515625" style="6" customWidth="1"/>
    <col min="764" max="764" width="12.42578125" style="6" customWidth="1"/>
    <col min="765" max="765" width="11.7109375" style="6" customWidth="1"/>
    <col min="766" max="766" width="11.42578125" style="6" customWidth="1"/>
    <col min="767" max="767" width="11.5703125" style="6" bestFit="1" customWidth="1"/>
    <col min="768" max="768" width="11.85546875" style="6" customWidth="1"/>
    <col min="769" max="769" width="12" style="6" customWidth="1"/>
    <col min="770" max="1001" width="9.140625" style="6"/>
    <col min="1002" max="1002" width="5.7109375" style="6" customWidth="1"/>
    <col min="1003" max="1003" width="6.85546875" style="6" customWidth="1"/>
    <col min="1004" max="1004" width="50.140625" style="6" customWidth="1"/>
    <col min="1005" max="1006" width="11.42578125" style="6" customWidth="1"/>
    <col min="1007" max="1010" width="0" style="6" hidden="1" customWidth="1"/>
    <col min="1011" max="1011" width="13.140625" style="6" customWidth="1"/>
    <col min="1012" max="1012" width="12.42578125" style="6" customWidth="1"/>
    <col min="1013" max="1013" width="12.28515625" style="6" customWidth="1"/>
    <col min="1014" max="1016" width="0" style="6" hidden="1" customWidth="1"/>
    <col min="1017" max="1017" width="12.7109375" style="6" customWidth="1"/>
    <col min="1018" max="1018" width="12.42578125" style="6" customWidth="1"/>
    <col min="1019" max="1019" width="13.28515625" style="6" customWidth="1"/>
    <col min="1020" max="1020" width="12.42578125" style="6" customWidth="1"/>
    <col min="1021" max="1021" width="11.7109375" style="6" customWidth="1"/>
    <col min="1022" max="1022" width="11.42578125" style="6" customWidth="1"/>
    <col min="1023" max="1023" width="11.5703125" style="6" bestFit="1" customWidth="1"/>
    <col min="1024" max="1024" width="11.85546875" style="6" customWidth="1"/>
    <col min="1025" max="1025" width="12" style="6" customWidth="1"/>
    <col min="1026" max="1257" width="9.140625" style="6"/>
    <col min="1258" max="1258" width="5.7109375" style="6" customWidth="1"/>
    <col min="1259" max="1259" width="6.85546875" style="6" customWidth="1"/>
    <col min="1260" max="1260" width="50.140625" style="6" customWidth="1"/>
    <col min="1261" max="1262" width="11.42578125" style="6" customWidth="1"/>
    <col min="1263" max="1266" width="0" style="6" hidden="1" customWidth="1"/>
    <col min="1267" max="1267" width="13.140625" style="6" customWidth="1"/>
    <col min="1268" max="1268" width="12.42578125" style="6" customWidth="1"/>
    <col min="1269" max="1269" width="12.28515625" style="6" customWidth="1"/>
    <col min="1270" max="1272" width="0" style="6" hidden="1" customWidth="1"/>
    <col min="1273" max="1273" width="12.7109375" style="6" customWidth="1"/>
    <col min="1274" max="1274" width="12.42578125" style="6" customWidth="1"/>
    <col min="1275" max="1275" width="13.28515625" style="6" customWidth="1"/>
    <col min="1276" max="1276" width="12.42578125" style="6" customWidth="1"/>
    <col min="1277" max="1277" width="11.7109375" style="6" customWidth="1"/>
    <col min="1278" max="1278" width="11.42578125" style="6" customWidth="1"/>
    <col min="1279" max="1279" width="11.5703125" style="6" bestFit="1" customWidth="1"/>
    <col min="1280" max="1280" width="11.85546875" style="6" customWidth="1"/>
    <col min="1281" max="1281" width="12" style="6" customWidth="1"/>
    <col min="1282" max="1513" width="9.140625" style="6"/>
    <col min="1514" max="1514" width="5.7109375" style="6" customWidth="1"/>
    <col min="1515" max="1515" width="6.85546875" style="6" customWidth="1"/>
    <col min="1516" max="1516" width="50.140625" style="6" customWidth="1"/>
    <col min="1517" max="1518" width="11.42578125" style="6" customWidth="1"/>
    <col min="1519" max="1522" width="0" style="6" hidden="1" customWidth="1"/>
    <col min="1523" max="1523" width="13.140625" style="6" customWidth="1"/>
    <col min="1524" max="1524" width="12.42578125" style="6" customWidth="1"/>
    <col min="1525" max="1525" width="12.28515625" style="6" customWidth="1"/>
    <col min="1526" max="1528" width="0" style="6" hidden="1" customWidth="1"/>
    <col min="1529" max="1529" width="12.7109375" style="6" customWidth="1"/>
    <col min="1530" max="1530" width="12.42578125" style="6" customWidth="1"/>
    <col min="1531" max="1531" width="13.28515625" style="6" customWidth="1"/>
    <col min="1532" max="1532" width="12.42578125" style="6" customWidth="1"/>
    <col min="1533" max="1533" width="11.7109375" style="6" customWidth="1"/>
    <col min="1534" max="1534" width="11.42578125" style="6" customWidth="1"/>
    <col min="1535" max="1535" width="11.5703125" style="6" bestFit="1" customWidth="1"/>
    <col min="1536" max="1536" width="11.85546875" style="6" customWidth="1"/>
    <col min="1537" max="1537" width="12" style="6" customWidth="1"/>
    <col min="1538" max="1769" width="9.140625" style="6"/>
    <col min="1770" max="1770" width="5.7109375" style="6" customWidth="1"/>
    <col min="1771" max="1771" width="6.85546875" style="6" customWidth="1"/>
    <col min="1772" max="1772" width="50.140625" style="6" customWidth="1"/>
    <col min="1773" max="1774" width="11.42578125" style="6" customWidth="1"/>
    <col min="1775" max="1778" width="0" style="6" hidden="1" customWidth="1"/>
    <col min="1779" max="1779" width="13.140625" style="6" customWidth="1"/>
    <col min="1780" max="1780" width="12.42578125" style="6" customWidth="1"/>
    <col min="1781" max="1781" width="12.28515625" style="6" customWidth="1"/>
    <col min="1782" max="1784" width="0" style="6" hidden="1" customWidth="1"/>
    <col min="1785" max="1785" width="12.7109375" style="6" customWidth="1"/>
    <col min="1786" max="1786" width="12.42578125" style="6" customWidth="1"/>
    <col min="1787" max="1787" width="13.28515625" style="6" customWidth="1"/>
    <col min="1788" max="1788" width="12.42578125" style="6" customWidth="1"/>
    <col min="1789" max="1789" width="11.7109375" style="6" customWidth="1"/>
    <col min="1790" max="1790" width="11.42578125" style="6" customWidth="1"/>
    <col min="1791" max="1791" width="11.5703125" style="6" bestFit="1" customWidth="1"/>
    <col min="1792" max="1792" width="11.85546875" style="6" customWidth="1"/>
    <col min="1793" max="1793" width="12" style="6" customWidth="1"/>
    <col min="1794" max="2025" width="9.140625" style="6"/>
    <col min="2026" max="2026" width="5.7109375" style="6" customWidth="1"/>
    <col min="2027" max="2027" width="6.85546875" style="6" customWidth="1"/>
    <col min="2028" max="2028" width="50.140625" style="6" customWidth="1"/>
    <col min="2029" max="2030" width="11.42578125" style="6" customWidth="1"/>
    <col min="2031" max="2034" width="0" style="6" hidden="1" customWidth="1"/>
    <col min="2035" max="2035" width="13.140625" style="6" customWidth="1"/>
    <col min="2036" max="2036" width="12.42578125" style="6" customWidth="1"/>
    <col min="2037" max="2037" width="12.28515625" style="6" customWidth="1"/>
    <col min="2038" max="2040" width="0" style="6" hidden="1" customWidth="1"/>
    <col min="2041" max="2041" width="12.7109375" style="6" customWidth="1"/>
    <col min="2042" max="2042" width="12.42578125" style="6" customWidth="1"/>
    <col min="2043" max="2043" width="13.28515625" style="6" customWidth="1"/>
    <col min="2044" max="2044" width="12.42578125" style="6" customWidth="1"/>
    <col min="2045" max="2045" width="11.7109375" style="6" customWidth="1"/>
    <col min="2046" max="2046" width="11.42578125" style="6" customWidth="1"/>
    <col min="2047" max="2047" width="11.5703125" style="6" bestFit="1" customWidth="1"/>
    <col min="2048" max="2048" width="11.85546875" style="6" customWidth="1"/>
    <col min="2049" max="2049" width="12" style="6" customWidth="1"/>
    <col min="2050" max="2281" width="9.140625" style="6"/>
    <col min="2282" max="2282" width="5.7109375" style="6" customWidth="1"/>
    <col min="2283" max="2283" width="6.85546875" style="6" customWidth="1"/>
    <col min="2284" max="2284" width="50.140625" style="6" customWidth="1"/>
    <col min="2285" max="2286" width="11.42578125" style="6" customWidth="1"/>
    <col min="2287" max="2290" width="0" style="6" hidden="1" customWidth="1"/>
    <col min="2291" max="2291" width="13.140625" style="6" customWidth="1"/>
    <col min="2292" max="2292" width="12.42578125" style="6" customWidth="1"/>
    <col min="2293" max="2293" width="12.28515625" style="6" customWidth="1"/>
    <col min="2294" max="2296" width="0" style="6" hidden="1" customWidth="1"/>
    <col min="2297" max="2297" width="12.7109375" style="6" customWidth="1"/>
    <col min="2298" max="2298" width="12.42578125" style="6" customWidth="1"/>
    <col min="2299" max="2299" width="13.28515625" style="6" customWidth="1"/>
    <col min="2300" max="2300" width="12.42578125" style="6" customWidth="1"/>
    <col min="2301" max="2301" width="11.7109375" style="6" customWidth="1"/>
    <col min="2302" max="2302" width="11.42578125" style="6" customWidth="1"/>
    <col min="2303" max="2303" width="11.5703125" style="6" bestFit="1" customWidth="1"/>
    <col min="2304" max="2304" width="11.85546875" style="6" customWidth="1"/>
    <col min="2305" max="2305" width="12" style="6" customWidth="1"/>
    <col min="2306" max="2537" width="9.140625" style="6"/>
    <col min="2538" max="2538" width="5.7109375" style="6" customWidth="1"/>
    <col min="2539" max="2539" width="6.85546875" style="6" customWidth="1"/>
    <col min="2540" max="2540" width="50.140625" style="6" customWidth="1"/>
    <col min="2541" max="2542" width="11.42578125" style="6" customWidth="1"/>
    <col min="2543" max="2546" width="0" style="6" hidden="1" customWidth="1"/>
    <col min="2547" max="2547" width="13.140625" style="6" customWidth="1"/>
    <col min="2548" max="2548" width="12.42578125" style="6" customWidth="1"/>
    <col min="2549" max="2549" width="12.28515625" style="6" customWidth="1"/>
    <col min="2550" max="2552" width="0" style="6" hidden="1" customWidth="1"/>
    <col min="2553" max="2553" width="12.7109375" style="6" customWidth="1"/>
    <col min="2554" max="2554" width="12.42578125" style="6" customWidth="1"/>
    <col min="2555" max="2555" width="13.28515625" style="6" customWidth="1"/>
    <col min="2556" max="2556" width="12.42578125" style="6" customWidth="1"/>
    <col min="2557" max="2557" width="11.7109375" style="6" customWidth="1"/>
    <col min="2558" max="2558" width="11.42578125" style="6" customWidth="1"/>
    <col min="2559" max="2559" width="11.5703125" style="6" bestFit="1" customWidth="1"/>
    <col min="2560" max="2560" width="11.85546875" style="6" customWidth="1"/>
    <col min="2561" max="2561" width="12" style="6" customWidth="1"/>
    <col min="2562" max="2793" width="9.140625" style="6"/>
    <col min="2794" max="2794" width="5.7109375" style="6" customWidth="1"/>
    <col min="2795" max="2795" width="6.85546875" style="6" customWidth="1"/>
    <col min="2796" max="2796" width="50.140625" style="6" customWidth="1"/>
    <col min="2797" max="2798" width="11.42578125" style="6" customWidth="1"/>
    <col min="2799" max="2802" width="0" style="6" hidden="1" customWidth="1"/>
    <col min="2803" max="2803" width="13.140625" style="6" customWidth="1"/>
    <col min="2804" max="2804" width="12.42578125" style="6" customWidth="1"/>
    <col min="2805" max="2805" width="12.28515625" style="6" customWidth="1"/>
    <col min="2806" max="2808" width="0" style="6" hidden="1" customWidth="1"/>
    <col min="2809" max="2809" width="12.7109375" style="6" customWidth="1"/>
    <col min="2810" max="2810" width="12.42578125" style="6" customWidth="1"/>
    <col min="2811" max="2811" width="13.28515625" style="6" customWidth="1"/>
    <col min="2812" max="2812" width="12.42578125" style="6" customWidth="1"/>
    <col min="2813" max="2813" width="11.7109375" style="6" customWidth="1"/>
    <col min="2814" max="2814" width="11.42578125" style="6" customWidth="1"/>
    <col min="2815" max="2815" width="11.5703125" style="6" bestFit="1" customWidth="1"/>
    <col min="2816" max="2816" width="11.85546875" style="6" customWidth="1"/>
    <col min="2817" max="2817" width="12" style="6" customWidth="1"/>
    <col min="2818" max="3049" width="9.140625" style="6"/>
    <col min="3050" max="3050" width="5.7109375" style="6" customWidth="1"/>
    <col min="3051" max="3051" width="6.85546875" style="6" customWidth="1"/>
    <col min="3052" max="3052" width="50.140625" style="6" customWidth="1"/>
    <col min="3053" max="3054" width="11.42578125" style="6" customWidth="1"/>
    <col min="3055" max="3058" width="0" style="6" hidden="1" customWidth="1"/>
    <col min="3059" max="3059" width="13.140625" style="6" customWidth="1"/>
    <col min="3060" max="3060" width="12.42578125" style="6" customWidth="1"/>
    <col min="3061" max="3061" width="12.28515625" style="6" customWidth="1"/>
    <col min="3062" max="3064" width="0" style="6" hidden="1" customWidth="1"/>
    <col min="3065" max="3065" width="12.7109375" style="6" customWidth="1"/>
    <col min="3066" max="3066" width="12.42578125" style="6" customWidth="1"/>
    <col min="3067" max="3067" width="13.28515625" style="6" customWidth="1"/>
    <col min="3068" max="3068" width="12.42578125" style="6" customWidth="1"/>
    <col min="3069" max="3069" width="11.7109375" style="6" customWidth="1"/>
    <col min="3070" max="3070" width="11.42578125" style="6" customWidth="1"/>
    <col min="3071" max="3071" width="11.5703125" style="6" bestFit="1" customWidth="1"/>
    <col min="3072" max="3072" width="11.85546875" style="6" customWidth="1"/>
    <col min="3073" max="3073" width="12" style="6" customWidth="1"/>
    <col min="3074" max="3305" width="9.140625" style="6"/>
    <col min="3306" max="3306" width="5.7109375" style="6" customWidth="1"/>
    <col min="3307" max="3307" width="6.85546875" style="6" customWidth="1"/>
    <col min="3308" max="3308" width="50.140625" style="6" customWidth="1"/>
    <col min="3309" max="3310" width="11.42578125" style="6" customWidth="1"/>
    <col min="3311" max="3314" width="0" style="6" hidden="1" customWidth="1"/>
    <col min="3315" max="3315" width="13.140625" style="6" customWidth="1"/>
    <col min="3316" max="3316" width="12.42578125" style="6" customWidth="1"/>
    <col min="3317" max="3317" width="12.28515625" style="6" customWidth="1"/>
    <col min="3318" max="3320" width="0" style="6" hidden="1" customWidth="1"/>
    <col min="3321" max="3321" width="12.7109375" style="6" customWidth="1"/>
    <col min="3322" max="3322" width="12.42578125" style="6" customWidth="1"/>
    <col min="3323" max="3323" width="13.28515625" style="6" customWidth="1"/>
    <col min="3324" max="3324" width="12.42578125" style="6" customWidth="1"/>
    <col min="3325" max="3325" width="11.7109375" style="6" customWidth="1"/>
    <col min="3326" max="3326" width="11.42578125" style="6" customWidth="1"/>
    <col min="3327" max="3327" width="11.5703125" style="6" bestFit="1" customWidth="1"/>
    <col min="3328" max="3328" width="11.85546875" style="6" customWidth="1"/>
    <col min="3329" max="3329" width="12" style="6" customWidth="1"/>
    <col min="3330" max="3561" width="9.140625" style="6"/>
    <col min="3562" max="3562" width="5.7109375" style="6" customWidth="1"/>
    <col min="3563" max="3563" width="6.85546875" style="6" customWidth="1"/>
    <col min="3564" max="3564" width="50.140625" style="6" customWidth="1"/>
    <col min="3565" max="3566" width="11.42578125" style="6" customWidth="1"/>
    <col min="3567" max="3570" width="0" style="6" hidden="1" customWidth="1"/>
    <col min="3571" max="3571" width="13.140625" style="6" customWidth="1"/>
    <col min="3572" max="3572" width="12.42578125" style="6" customWidth="1"/>
    <col min="3573" max="3573" width="12.28515625" style="6" customWidth="1"/>
    <col min="3574" max="3576" width="0" style="6" hidden="1" customWidth="1"/>
    <col min="3577" max="3577" width="12.7109375" style="6" customWidth="1"/>
    <col min="3578" max="3578" width="12.42578125" style="6" customWidth="1"/>
    <col min="3579" max="3579" width="13.28515625" style="6" customWidth="1"/>
    <col min="3580" max="3580" width="12.42578125" style="6" customWidth="1"/>
    <col min="3581" max="3581" width="11.7109375" style="6" customWidth="1"/>
    <col min="3582" max="3582" width="11.42578125" style="6" customWidth="1"/>
    <col min="3583" max="3583" width="11.5703125" style="6" bestFit="1" customWidth="1"/>
    <col min="3584" max="3584" width="11.85546875" style="6" customWidth="1"/>
    <col min="3585" max="3585" width="12" style="6" customWidth="1"/>
    <col min="3586" max="3817" width="9.140625" style="6"/>
    <col min="3818" max="3818" width="5.7109375" style="6" customWidth="1"/>
    <col min="3819" max="3819" width="6.85546875" style="6" customWidth="1"/>
    <col min="3820" max="3820" width="50.140625" style="6" customWidth="1"/>
    <col min="3821" max="3822" width="11.42578125" style="6" customWidth="1"/>
    <col min="3823" max="3826" width="0" style="6" hidden="1" customWidth="1"/>
    <col min="3827" max="3827" width="13.140625" style="6" customWidth="1"/>
    <col min="3828" max="3828" width="12.42578125" style="6" customWidth="1"/>
    <col min="3829" max="3829" width="12.28515625" style="6" customWidth="1"/>
    <col min="3830" max="3832" width="0" style="6" hidden="1" customWidth="1"/>
    <col min="3833" max="3833" width="12.7109375" style="6" customWidth="1"/>
    <col min="3834" max="3834" width="12.42578125" style="6" customWidth="1"/>
    <col min="3835" max="3835" width="13.28515625" style="6" customWidth="1"/>
    <col min="3836" max="3836" width="12.42578125" style="6" customWidth="1"/>
    <col min="3837" max="3837" width="11.7109375" style="6" customWidth="1"/>
    <col min="3838" max="3838" width="11.42578125" style="6" customWidth="1"/>
    <col min="3839" max="3839" width="11.5703125" style="6" bestFit="1" customWidth="1"/>
    <col min="3840" max="3840" width="11.85546875" style="6" customWidth="1"/>
    <col min="3841" max="3841" width="12" style="6" customWidth="1"/>
    <col min="3842" max="4073" width="9.140625" style="6"/>
    <col min="4074" max="4074" width="5.7109375" style="6" customWidth="1"/>
    <col min="4075" max="4075" width="6.85546875" style="6" customWidth="1"/>
    <col min="4076" max="4076" width="50.140625" style="6" customWidth="1"/>
    <col min="4077" max="4078" width="11.42578125" style="6" customWidth="1"/>
    <col min="4079" max="4082" width="0" style="6" hidden="1" customWidth="1"/>
    <col min="4083" max="4083" width="13.140625" style="6" customWidth="1"/>
    <col min="4084" max="4084" width="12.42578125" style="6" customWidth="1"/>
    <col min="4085" max="4085" width="12.28515625" style="6" customWidth="1"/>
    <col min="4086" max="4088" width="0" style="6" hidden="1" customWidth="1"/>
    <col min="4089" max="4089" width="12.7109375" style="6" customWidth="1"/>
    <col min="4090" max="4090" width="12.42578125" style="6" customWidth="1"/>
    <col min="4091" max="4091" width="13.28515625" style="6" customWidth="1"/>
    <col min="4092" max="4092" width="12.42578125" style="6" customWidth="1"/>
    <col min="4093" max="4093" width="11.7109375" style="6" customWidth="1"/>
    <col min="4094" max="4094" width="11.42578125" style="6" customWidth="1"/>
    <col min="4095" max="4095" width="11.5703125" style="6" bestFit="1" customWidth="1"/>
    <col min="4096" max="4096" width="11.85546875" style="6" customWidth="1"/>
    <col min="4097" max="4097" width="12" style="6" customWidth="1"/>
    <col min="4098" max="4329" width="9.140625" style="6"/>
    <col min="4330" max="4330" width="5.7109375" style="6" customWidth="1"/>
    <col min="4331" max="4331" width="6.85546875" style="6" customWidth="1"/>
    <col min="4332" max="4332" width="50.140625" style="6" customWidth="1"/>
    <col min="4333" max="4334" width="11.42578125" style="6" customWidth="1"/>
    <col min="4335" max="4338" width="0" style="6" hidden="1" customWidth="1"/>
    <col min="4339" max="4339" width="13.140625" style="6" customWidth="1"/>
    <col min="4340" max="4340" width="12.42578125" style="6" customWidth="1"/>
    <col min="4341" max="4341" width="12.28515625" style="6" customWidth="1"/>
    <col min="4342" max="4344" width="0" style="6" hidden="1" customWidth="1"/>
    <col min="4345" max="4345" width="12.7109375" style="6" customWidth="1"/>
    <col min="4346" max="4346" width="12.42578125" style="6" customWidth="1"/>
    <col min="4347" max="4347" width="13.28515625" style="6" customWidth="1"/>
    <col min="4348" max="4348" width="12.42578125" style="6" customWidth="1"/>
    <col min="4349" max="4349" width="11.7109375" style="6" customWidth="1"/>
    <col min="4350" max="4350" width="11.42578125" style="6" customWidth="1"/>
    <col min="4351" max="4351" width="11.5703125" style="6" bestFit="1" customWidth="1"/>
    <col min="4352" max="4352" width="11.85546875" style="6" customWidth="1"/>
    <col min="4353" max="4353" width="12" style="6" customWidth="1"/>
    <col min="4354" max="4585" width="9.140625" style="6"/>
    <col min="4586" max="4586" width="5.7109375" style="6" customWidth="1"/>
    <col min="4587" max="4587" width="6.85546875" style="6" customWidth="1"/>
    <col min="4588" max="4588" width="50.140625" style="6" customWidth="1"/>
    <col min="4589" max="4590" width="11.42578125" style="6" customWidth="1"/>
    <col min="4591" max="4594" width="0" style="6" hidden="1" customWidth="1"/>
    <col min="4595" max="4595" width="13.140625" style="6" customWidth="1"/>
    <col min="4596" max="4596" width="12.42578125" style="6" customWidth="1"/>
    <col min="4597" max="4597" width="12.28515625" style="6" customWidth="1"/>
    <col min="4598" max="4600" width="0" style="6" hidden="1" customWidth="1"/>
    <col min="4601" max="4601" width="12.7109375" style="6" customWidth="1"/>
    <col min="4602" max="4602" width="12.42578125" style="6" customWidth="1"/>
    <col min="4603" max="4603" width="13.28515625" style="6" customWidth="1"/>
    <col min="4604" max="4604" width="12.42578125" style="6" customWidth="1"/>
    <col min="4605" max="4605" width="11.7109375" style="6" customWidth="1"/>
    <col min="4606" max="4606" width="11.42578125" style="6" customWidth="1"/>
    <col min="4607" max="4607" width="11.5703125" style="6" bestFit="1" customWidth="1"/>
    <col min="4608" max="4608" width="11.85546875" style="6" customWidth="1"/>
    <col min="4609" max="4609" width="12" style="6" customWidth="1"/>
    <col min="4610" max="4841" width="9.140625" style="6"/>
    <col min="4842" max="4842" width="5.7109375" style="6" customWidth="1"/>
    <col min="4843" max="4843" width="6.85546875" style="6" customWidth="1"/>
    <col min="4844" max="4844" width="50.140625" style="6" customWidth="1"/>
    <col min="4845" max="4846" width="11.42578125" style="6" customWidth="1"/>
    <col min="4847" max="4850" width="0" style="6" hidden="1" customWidth="1"/>
    <col min="4851" max="4851" width="13.140625" style="6" customWidth="1"/>
    <col min="4852" max="4852" width="12.42578125" style="6" customWidth="1"/>
    <col min="4853" max="4853" width="12.28515625" style="6" customWidth="1"/>
    <col min="4854" max="4856" width="0" style="6" hidden="1" customWidth="1"/>
    <col min="4857" max="4857" width="12.7109375" style="6" customWidth="1"/>
    <col min="4858" max="4858" width="12.42578125" style="6" customWidth="1"/>
    <col min="4859" max="4859" width="13.28515625" style="6" customWidth="1"/>
    <col min="4860" max="4860" width="12.42578125" style="6" customWidth="1"/>
    <col min="4861" max="4861" width="11.7109375" style="6" customWidth="1"/>
    <col min="4862" max="4862" width="11.42578125" style="6" customWidth="1"/>
    <col min="4863" max="4863" width="11.5703125" style="6" bestFit="1" customWidth="1"/>
    <col min="4864" max="4864" width="11.85546875" style="6" customWidth="1"/>
    <col min="4865" max="4865" width="12" style="6" customWidth="1"/>
    <col min="4866" max="5097" width="9.140625" style="6"/>
    <col min="5098" max="5098" width="5.7109375" style="6" customWidth="1"/>
    <col min="5099" max="5099" width="6.85546875" style="6" customWidth="1"/>
    <col min="5100" max="5100" width="50.140625" style="6" customWidth="1"/>
    <col min="5101" max="5102" width="11.42578125" style="6" customWidth="1"/>
    <col min="5103" max="5106" width="0" style="6" hidden="1" customWidth="1"/>
    <col min="5107" max="5107" width="13.140625" style="6" customWidth="1"/>
    <col min="5108" max="5108" width="12.42578125" style="6" customWidth="1"/>
    <col min="5109" max="5109" width="12.28515625" style="6" customWidth="1"/>
    <col min="5110" max="5112" width="0" style="6" hidden="1" customWidth="1"/>
    <col min="5113" max="5113" width="12.7109375" style="6" customWidth="1"/>
    <col min="5114" max="5114" width="12.42578125" style="6" customWidth="1"/>
    <col min="5115" max="5115" width="13.28515625" style="6" customWidth="1"/>
    <col min="5116" max="5116" width="12.42578125" style="6" customWidth="1"/>
    <col min="5117" max="5117" width="11.7109375" style="6" customWidth="1"/>
    <col min="5118" max="5118" width="11.42578125" style="6" customWidth="1"/>
    <col min="5119" max="5119" width="11.5703125" style="6" bestFit="1" customWidth="1"/>
    <col min="5120" max="5120" width="11.85546875" style="6" customWidth="1"/>
    <col min="5121" max="5121" width="12" style="6" customWidth="1"/>
    <col min="5122" max="5353" width="9.140625" style="6"/>
    <col min="5354" max="5354" width="5.7109375" style="6" customWidth="1"/>
    <col min="5355" max="5355" width="6.85546875" style="6" customWidth="1"/>
    <col min="5356" max="5356" width="50.140625" style="6" customWidth="1"/>
    <col min="5357" max="5358" width="11.42578125" style="6" customWidth="1"/>
    <col min="5359" max="5362" width="0" style="6" hidden="1" customWidth="1"/>
    <col min="5363" max="5363" width="13.140625" style="6" customWidth="1"/>
    <col min="5364" max="5364" width="12.42578125" style="6" customWidth="1"/>
    <col min="5365" max="5365" width="12.28515625" style="6" customWidth="1"/>
    <col min="5366" max="5368" width="0" style="6" hidden="1" customWidth="1"/>
    <col min="5369" max="5369" width="12.7109375" style="6" customWidth="1"/>
    <col min="5370" max="5370" width="12.42578125" style="6" customWidth="1"/>
    <col min="5371" max="5371" width="13.28515625" style="6" customWidth="1"/>
    <col min="5372" max="5372" width="12.42578125" style="6" customWidth="1"/>
    <col min="5373" max="5373" width="11.7109375" style="6" customWidth="1"/>
    <col min="5374" max="5374" width="11.42578125" style="6" customWidth="1"/>
    <col min="5375" max="5375" width="11.5703125" style="6" bestFit="1" customWidth="1"/>
    <col min="5376" max="5376" width="11.85546875" style="6" customWidth="1"/>
    <col min="5377" max="5377" width="12" style="6" customWidth="1"/>
    <col min="5378" max="5609" width="9.140625" style="6"/>
    <col min="5610" max="5610" width="5.7109375" style="6" customWidth="1"/>
    <col min="5611" max="5611" width="6.85546875" style="6" customWidth="1"/>
    <col min="5612" max="5612" width="50.140625" style="6" customWidth="1"/>
    <col min="5613" max="5614" width="11.42578125" style="6" customWidth="1"/>
    <col min="5615" max="5618" width="0" style="6" hidden="1" customWidth="1"/>
    <col min="5619" max="5619" width="13.140625" style="6" customWidth="1"/>
    <col min="5620" max="5620" width="12.42578125" style="6" customWidth="1"/>
    <col min="5621" max="5621" width="12.28515625" style="6" customWidth="1"/>
    <col min="5622" max="5624" width="0" style="6" hidden="1" customWidth="1"/>
    <col min="5625" max="5625" width="12.7109375" style="6" customWidth="1"/>
    <col min="5626" max="5626" width="12.42578125" style="6" customWidth="1"/>
    <col min="5627" max="5627" width="13.28515625" style="6" customWidth="1"/>
    <col min="5628" max="5628" width="12.42578125" style="6" customWidth="1"/>
    <col min="5629" max="5629" width="11.7109375" style="6" customWidth="1"/>
    <col min="5630" max="5630" width="11.42578125" style="6" customWidth="1"/>
    <col min="5631" max="5631" width="11.5703125" style="6" bestFit="1" customWidth="1"/>
    <col min="5632" max="5632" width="11.85546875" style="6" customWidth="1"/>
    <col min="5633" max="5633" width="12" style="6" customWidth="1"/>
    <col min="5634" max="5865" width="9.140625" style="6"/>
    <col min="5866" max="5866" width="5.7109375" style="6" customWidth="1"/>
    <col min="5867" max="5867" width="6.85546875" style="6" customWidth="1"/>
    <col min="5868" max="5868" width="50.140625" style="6" customWidth="1"/>
    <col min="5869" max="5870" width="11.42578125" style="6" customWidth="1"/>
    <col min="5871" max="5874" width="0" style="6" hidden="1" customWidth="1"/>
    <col min="5875" max="5875" width="13.140625" style="6" customWidth="1"/>
    <col min="5876" max="5876" width="12.42578125" style="6" customWidth="1"/>
    <col min="5877" max="5877" width="12.28515625" style="6" customWidth="1"/>
    <col min="5878" max="5880" width="0" style="6" hidden="1" customWidth="1"/>
    <col min="5881" max="5881" width="12.7109375" style="6" customWidth="1"/>
    <col min="5882" max="5882" width="12.42578125" style="6" customWidth="1"/>
    <col min="5883" max="5883" width="13.28515625" style="6" customWidth="1"/>
    <col min="5884" max="5884" width="12.42578125" style="6" customWidth="1"/>
    <col min="5885" max="5885" width="11.7109375" style="6" customWidth="1"/>
    <col min="5886" max="5886" width="11.42578125" style="6" customWidth="1"/>
    <col min="5887" max="5887" width="11.5703125" style="6" bestFit="1" customWidth="1"/>
    <col min="5888" max="5888" width="11.85546875" style="6" customWidth="1"/>
    <col min="5889" max="5889" width="12" style="6" customWidth="1"/>
    <col min="5890" max="6121" width="9.140625" style="6"/>
    <col min="6122" max="6122" width="5.7109375" style="6" customWidth="1"/>
    <col min="6123" max="6123" width="6.85546875" style="6" customWidth="1"/>
    <col min="6124" max="6124" width="50.140625" style="6" customWidth="1"/>
    <col min="6125" max="6126" width="11.42578125" style="6" customWidth="1"/>
    <col min="6127" max="6130" width="0" style="6" hidden="1" customWidth="1"/>
    <col min="6131" max="6131" width="13.140625" style="6" customWidth="1"/>
    <col min="6132" max="6132" width="12.42578125" style="6" customWidth="1"/>
    <col min="6133" max="6133" width="12.28515625" style="6" customWidth="1"/>
    <col min="6134" max="6136" width="0" style="6" hidden="1" customWidth="1"/>
    <col min="6137" max="6137" width="12.7109375" style="6" customWidth="1"/>
    <col min="6138" max="6138" width="12.42578125" style="6" customWidth="1"/>
    <col min="6139" max="6139" width="13.28515625" style="6" customWidth="1"/>
    <col min="6140" max="6140" width="12.42578125" style="6" customWidth="1"/>
    <col min="6141" max="6141" width="11.7109375" style="6" customWidth="1"/>
    <col min="6142" max="6142" width="11.42578125" style="6" customWidth="1"/>
    <col min="6143" max="6143" width="11.5703125" style="6" bestFit="1" customWidth="1"/>
    <col min="6144" max="6144" width="11.85546875" style="6" customWidth="1"/>
    <col min="6145" max="6145" width="12" style="6" customWidth="1"/>
    <col min="6146" max="6377" width="9.140625" style="6"/>
    <col min="6378" max="6378" width="5.7109375" style="6" customWidth="1"/>
    <col min="6379" max="6379" width="6.85546875" style="6" customWidth="1"/>
    <col min="6380" max="6380" width="50.140625" style="6" customWidth="1"/>
    <col min="6381" max="6382" width="11.42578125" style="6" customWidth="1"/>
    <col min="6383" max="6386" width="0" style="6" hidden="1" customWidth="1"/>
    <col min="6387" max="6387" width="13.140625" style="6" customWidth="1"/>
    <col min="6388" max="6388" width="12.42578125" style="6" customWidth="1"/>
    <col min="6389" max="6389" width="12.28515625" style="6" customWidth="1"/>
    <col min="6390" max="6392" width="0" style="6" hidden="1" customWidth="1"/>
    <col min="6393" max="6393" width="12.7109375" style="6" customWidth="1"/>
    <col min="6394" max="6394" width="12.42578125" style="6" customWidth="1"/>
    <col min="6395" max="6395" width="13.28515625" style="6" customWidth="1"/>
    <col min="6396" max="6396" width="12.42578125" style="6" customWidth="1"/>
    <col min="6397" max="6397" width="11.7109375" style="6" customWidth="1"/>
    <col min="6398" max="6398" width="11.42578125" style="6" customWidth="1"/>
    <col min="6399" max="6399" width="11.5703125" style="6" bestFit="1" customWidth="1"/>
    <col min="6400" max="6400" width="11.85546875" style="6" customWidth="1"/>
    <col min="6401" max="6401" width="12" style="6" customWidth="1"/>
    <col min="6402" max="6633" width="9.140625" style="6"/>
    <col min="6634" max="6634" width="5.7109375" style="6" customWidth="1"/>
    <col min="6635" max="6635" width="6.85546875" style="6" customWidth="1"/>
    <col min="6636" max="6636" width="50.140625" style="6" customWidth="1"/>
    <col min="6637" max="6638" width="11.42578125" style="6" customWidth="1"/>
    <col min="6639" max="6642" width="0" style="6" hidden="1" customWidth="1"/>
    <col min="6643" max="6643" width="13.140625" style="6" customWidth="1"/>
    <col min="6644" max="6644" width="12.42578125" style="6" customWidth="1"/>
    <col min="6645" max="6645" width="12.28515625" style="6" customWidth="1"/>
    <col min="6646" max="6648" width="0" style="6" hidden="1" customWidth="1"/>
    <col min="6649" max="6649" width="12.7109375" style="6" customWidth="1"/>
    <col min="6650" max="6650" width="12.42578125" style="6" customWidth="1"/>
    <col min="6651" max="6651" width="13.28515625" style="6" customWidth="1"/>
    <col min="6652" max="6652" width="12.42578125" style="6" customWidth="1"/>
    <col min="6653" max="6653" width="11.7109375" style="6" customWidth="1"/>
    <col min="6654" max="6654" width="11.42578125" style="6" customWidth="1"/>
    <col min="6655" max="6655" width="11.5703125" style="6" bestFit="1" customWidth="1"/>
    <col min="6656" max="6656" width="11.85546875" style="6" customWidth="1"/>
    <col min="6657" max="6657" width="12" style="6" customWidth="1"/>
    <col min="6658" max="6889" width="9.140625" style="6"/>
    <col min="6890" max="6890" width="5.7109375" style="6" customWidth="1"/>
    <col min="6891" max="6891" width="6.85546875" style="6" customWidth="1"/>
    <col min="6892" max="6892" width="50.140625" style="6" customWidth="1"/>
    <col min="6893" max="6894" width="11.42578125" style="6" customWidth="1"/>
    <col min="6895" max="6898" width="0" style="6" hidden="1" customWidth="1"/>
    <col min="6899" max="6899" width="13.140625" style="6" customWidth="1"/>
    <col min="6900" max="6900" width="12.42578125" style="6" customWidth="1"/>
    <col min="6901" max="6901" width="12.28515625" style="6" customWidth="1"/>
    <col min="6902" max="6904" width="0" style="6" hidden="1" customWidth="1"/>
    <col min="6905" max="6905" width="12.7109375" style="6" customWidth="1"/>
    <col min="6906" max="6906" width="12.42578125" style="6" customWidth="1"/>
    <col min="6907" max="6907" width="13.28515625" style="6" customWidth="1"/>
    <col min="6908" max="6908" width="12.42578125" style="6" customWidth="1"/>
    <col min="6909" max="6909" width="11.7109375" style="6" customWidth="1"/>
    <col min="6910" max="6910" width="11.42578125" style="6" customWidth="1"/>
    <col min="6911" max="6911" width="11.5703125" style="6" bestFit="1" customWidth="1"/>
    <col min="6912" max="6912" width="11.85546875" style="6" customWidth="1"/>
    <col min="6913" max="6913" width="12" style="6" customWidth="1"/>
    <col min="6914" max="7145" width="9.140625" style="6"/>
    <col min="7146" max="7146" width="5.7109375" style="6" customWidth="1"/>
    <col min="7147" max="7147" width="6.85546875" style="6" customWidth="1"/>
    <col min="7148" max="7148" width="50.140625" style="6" customWidth="1"/>
    <col min="7149" max="7150" width="11.42578125" style="6" customWidth="1"/>
    <col min="7151" max="7154" width="0" style="6" hidden="1" customWidth="1"/>
    <col min="7155" max="7155" width="13.140625" style="6" customWidth="1"/>
    <col min="7156" max="7156" width="12.42578125" style="6" customWidth="1"/>
    <col min="7157" max="7157" width="12.28515625" style="6" customWidth="1"/>
    <col min="7158" max="7160" width="0" style="6" hidden="1" customWidth="1"/>
    <col min="7161" max="7161" width="12.7109375" style="6" customWidth="1"/>
    <col min="7162" max="7162" width="12.42578125" style="6" customWidth="1"/>
    <col min="7163" max="7163" width="13.28515625" style="6" customWidth="1"/>
    <col min="7164" max="7164" width="12.42578125" style="6" customWidth="1"/>
    <col min="7165" max="7165" width="11.7109375" style="6" customWidth="1"/>
    <col min="7166" max="7166" width="11.42578125" style="6" customWidth="1"/>
    <col min="7167" max="7167" width="11.5703125" style="6" bestFit="1" customWidth="1"/>
    <col min="7168" max="7168" width="11.85546875" style="6" customWidth="1"/>
    <col min="7169" max="7169" width="12" style="6" customWidth="1"/>
    <col min="7170" max="7401" width="9.140625" style="6"/>
    <col min="7402" max="7402" width="5.7109375" style="6" customWidth="1"/>
    <col min="7403" max="7403" width="6.85546875" style="6" customWidth="1"/>
    <col min="7404" max="7404" width="50.140625" style="6" customWidth="1"/>
    <col min="7405" max="7406" width="11.42578125" style="6" customWidth="1"/>
    <col min="7407" max="7410" width="0" style="6" hidden="1" customWidth="1"/>
    <col min="7411" max="7411" width="13.140625" style="6" customWidth="1"/>
    <col min="7412" max="7412" width="12.42578125" style="6" customWidth="1"/>
    <col min="7413" max="7413" width="12.28515625" style="6" customWidth="1"/>
    <col min="7414" max="7416" width="0" style="6" hidden="1" customWidth="1"/>
    <col min="7417" max="7417" width="12.7109375" style="6" customWidth="1"/>
    <col min="7418" max="7418" width="12.42578125" style="6" customWidth="1"/>
    <col min="7419" max="7419" width="13.28515625" style="6" customWidth="1"/>
    <col min="7420" max="7420" width="12.42578125" style="6" customWidth="1"/>
    <col min="7421" max="7421" width="11.7109375" style="6" customWidth="1"/>
    <col min="7422" max="7422" width="11.42578125" style="6" customWidth="1"/>
    <col min="7423" max="7423" width="11.5703125" style="6" bestFit="1" customWidth="1"/>
    <col min="7424" max="7424" width="11.85546875" style="6" customWidth="1"/>
    <col min="7425" max="7425" width="12" style="6" customWidth="1"/>
    <col min="7426" max="7657" width="9.140625" style="6"/>
    <col min="7658" max="7658" width="5.7109375" style="6" customWidth="1"/>
    <col min="7659" max="7659" width="6.85546875" style="6" customWidth="1"/>
    <col min="7660" max="7660" width="50.140625" style="6" customWidth="1"/>
    <col min="7661" max="7662" width="11.42578125" style="6" customWidth="1"/>
    <col min="7663" max="7666" width="0" style="6" hidden="1" customWidth="1"/>
    <col min="7667" max="7667" width="13.140625" style="6" customWidth="1"/>
    <col min="7668" max="7668" width="12.42578125" style="6" customWidth="1"/>
    <col min="7669" max="7669" width="12.28515625" style="6" customWidth="1"/>
    <col min="7670" max="7672" width="0" style="6" hidden="1" customWidth="1"/>
    <col min="7673" max="7673" width="12.7109375" style="6" customWidth="1"/>
    <col min="7674" max="7674" width="12.42578125" style="6" customWidth="1"/>
    <col min="7675" max="7675" width="13.28515625" style="6" customWidth="1"/>
    <col min="7676" max="7676" width="12.42578125" style="6" customWidth="1"/>
    <col min="7677" max="7677" width="11.7109375" style="6" customWidth="1"/>
    <col min="7678" max="7678" width="11.42578125" style="6" customWidth="1"/>
    <col min="7679" max="7679" width="11.5703125" style="6" bestFit="1" customWidth="1"/>
    <col min="7680" max="7680" width="11.85546875" style="6" customWidth="1"/>
    <col min="7681" max="7681" width="12" style="6" customWidth="1"/>
    <col min="7682" max="7913" width="9.140625" style="6"/>
    <col min="7914" max="7914" width="5.7109375" style="6" customWidth="1"/>
    <col min="7915" max="7915" width="6.85546875" style="6" customWidth="1"/>
    <col min="7916" max="7916" width="50.140625" style="6" customWidth="1"/>
    <col min="7917" max="7918" width="11.42578125" style="6" customWidth="1"/>
    <col min="7919" max="7922" width="0" style="6" hidden="1" customWidth="1"/>
    <col min="7923" max="7923" width="13.140625" style="6" customWidth="1"/>
    <col min="7924" max="7924" width="12.42578125" style="6" customWidth="1"/>
    <col min="7925" max="7925" width="12.28515625" style="6" customWidth="1"/>
    <col min="7926" max="7928" width="0" style="6" hidden="1" customWidth="1"/>
    <col min="7929" max="7929" width="12.7109375" style="6" customWidth="1"/>
    <col min="7930" max="7930" width="12.42578125" style="6" customWidth="1"/>
    <col min="7931" max="7931" width="13.28515625" style="6" customWidth="1"/>
    <col min="7932" max="7932" width="12.42578125" style="6" customWidth="1"/>
    <col min="7933" max="7933" width="11.7109375" style="6" customWidth="1"/>
    <col min="7934" max="7934" width="11.42578125" style="6" customWidth="1"/>
    <col min="7935" max="7935" width="11.5703125" style="6" bestFit="1" customWidth="1"/>
    <col min="7936" max="7936" width="11.85546875" style="6" customWidth="1"/>
    <col min="7937" max="7937" width="12" style="6" customWidth="1"/>
    <col min="7938" max="8169" width="9.140625" style="6"/>
    <col min="8170" max="8170" width="5.7109375" style="6" customWidth="1"/>
    <col min="8171" max="8171" width="6.85546875" style="6" customWidth="1"/>
    <col min="8172" max="8172" width="50.140625" style="6" customWidth="1"/>
    <col min="8173" max="8174" width="11.42578125" style="6" customWidth="1"/>
    <col min="8175" max="8178" width="0" style="6" hidden="1" customWidth="1"/>
    <col min="8179" max="8179" width="13.140625" style="6" customWidth="1"/>
    <col min="8180" max="8180" width="12.42578125" style="6" customWidth="1"/>
    <col min="8181" max="8181" width="12.28515625" style="6" customWidth="1"/>
    <col min="8182" max="8184" width="0" style="6" hidden="1" customWidth="1"/>
    <col min="8185" max="8185" width="12.7109375" style="6" customWidth="1"/>
    <col min="8186" max="8186" width="12.42578125" style="6" customWidth="1"/>
    <col min="8187" max="8187" width="13.28515625" style="6" customWidth="1"/>
    <col min="8188" max="8188" width="12.42578125" style="6" customWidth="1"/>
    <col min="8189" max="8189" width="11.7109375" style="6" customWidth="1"/>
    <col min="8190" max="8190" width="11.42578125" style="6" customWidth="1"/>
    <col min="8191" max="8191" width="11.5703125" style="6" bestFit="1" customWidth="1"/>
    <col min="8192" max="8192" width="11.85546875" style="6" customWidth="1"/>
    <col min="8193" max="8193" width="12" style="6" customWidth="1"/>
    <col min="8194" max="8425" width="9.140625" style="6"/>
    <col min="8426" max="8426" width="5.7109375" style="6" customWidth="1"/>
    <col min="8427" max="8427" width="6.85546875" style="6" customWidth="1"/>
    <col min="8428" max="8428" width="50.140625" style="6" customWidth="1"/>
    <col min="8429" max="8430" width="11.42578125" style="6" customWidth="1"/>
    <col min="8431" max="8434" width="0" style="6" hidden="1" customWidth="1"/>
    <col min="8435" max="8435" width="13.140625" style="6" customWidth="1"/>
    <col min="8436" max="8436" width="12.42578125" style="6" customWidth="1"/>
    <col min="8437" max="8437" width="12.28515625" style="6" customWidth="1"/>
    <col min="8438" max="8440" width="0" style="6" hidden="1" customWidth="1"/>
    <col min="8441" max="8441" width="12.7109375" style="6" customWidth="1"/>
    <col min="8442" max="8442" width="12.42578125" style="6" customWidth="1"/>
    <col min="8443" max="8443" width="13.28515625" style="6" customWidth="1"/>
    <col min="8444" max="8444" width="12.42578125" style="6" customWidth="1"/>
    <col min="8445" max="8445" width="11.7109375" style="6" customWidth="1"/>
    <col min="8446" max="8446" width="11.42578125" style="6" customWidth="1"/>
    <col min="8447" max="8447" width="11.5703125" style="6" bestFit="1" customWidth="1"/>
    <col min="8448" max="8448" width="11.85546875" style="6" customWidth="1"/>
    <col min="8449" max="8449" width="12" style="6" customWidth="1"/>
    <col min="8450" max="8681" width="9.140625" style="6"/>
    <col min="8682" max="8682" width="5.7109375" style="6" customWidth="1"/>
    <col min="8683" max="8683" width="6.85546875" style="6" customWidth="1"/>
    <col min="8684" max="8684" width="50.140625" style="6" customWidth="1"/>
    <col min="8685" max="8686" width="11.42578125" style="6" customWidth="1"/>
    <col min="8687" max="8690" width="0" style="6" hidden="1" customWidth="1"/>
    <col min="8691" max="8691" width="13.140625" style="6" customWidth="1"/>
    <col min="8692" max="8692" width="12.42578125" style="6" customWidth="1"/>
    <col min="8693" max="8693" width="12.28515625" style="6" customWidth="1"/>
    <col min="8694" max="8696" width="0" style="6" hidden="1" customWidth="1"/>
    <col min="8697" max="8697" width="12.7109375" style="6" customWidth="1"/>
    <col min="8698" max="8698" width="12.42578125" style="6" customWidth="1"/>
    <col min="8699" max="8699" width="13.28515625" style="6" customWidth="1"/>
    <col min="8700" max="8700" width="12.42578125" style="6" customWidth="1"/>
    <col min="8701" max="8701" width="11.7109375" style="6" customWidth="1"/>
    <col min="8702" max="8702" width="11.42578125" style="6" customWidth="1"/>
    <col min="8703" max="8703" width="11.5703125" style="6" bestFit="1" customWidth="1"/>
    <col min="8704" max="8704" width="11.85546875" style="6" customWidth="1"/>
    <col min="8705" max="8705" width="12" style="6" customWidth="1"/>
    <col min="8706" max="8937" width="9.140625" style="6"/>
    <col min="8938" max="8938" width="5.7109375" style="6" customWidth="1"/>
    <col min="8939" max="8939" width="6.85546875" style="6" customWidth="1"/>
    <col min="8940" max="8940" width="50.140625" style="6" customWidth="1"/>
    <col min="8941" max="8942" width="11.42578125" style="6" customWidth="1"/>
    <col min="8943" max="8946" width="0" style="6" hidden="1" customWidth="1"/>
    <col min="8947" max="8947" width="13.140625" style="6" customWidth="1"/>
    <col min="8948" max="8948" width="12.42578125" style="6" customWidth="1"/>
    <col min="8949" max="8949" width="12.28515625" style="6" customWidth="1"/>
    <col min="8950" max="8952" width="0" style="6" hidden="1" customWidth="1"/>
    <col min="8953" max="8953" width="12.7109375" style="6" customWidth="1"/>
    <col min="8954" max="8954" width="12.42578125" style="6" customWidth="1"/>
    <col min="8955" max="8955" width="13.28515625" style="6" customWidth="1"/>
    <col min="8956" max="8956" width="12.42578125" style="6" customWidth="1"/>
    <col min="8957" max="8957" width="11.7109375" style="6" customWidth="1"/>
    <col min="8958" max="8958" width="11.42578125" style="6" customWidth="1"/>
    <col min="8959" max="8959" width="11.5703125" style="6" bestFit="1" customWidth="1"/>
    <col min="8960" max="8960" width="11.85546875" style="6" customWidth="1"/>
    <col min="8961" max="8961" width="12" style="6" customWidth="1"/>
    <col min="8962" max="9193" width="9.140625" style="6"/>
    <col min="9194" max="9194" width="5.7109375" style="6" customWidth="1"/>
    <col min="9195" max="9195" width="6.85546875" style="6" customWidth="1"/>
    <col min="9196" max="9196" width="50.140625" style="6" customWidth="1"/>
    <col min="9197" max="9198" width="11.42578125" style="6" customWidth="1"/>
    <col min="9199" max="9202" width="0" style="6" hidden="1" customWidth="1"/>
    <col min="9203" max="9203" width="13.140625" style="6" customWidth="1"/>
    <col min="9204" max="9204" width="12.42578125" style="6" customWidth="1"/>
    <col min="9205" max="9205" width="12.28515625" style="6" customWidth="1"/>
    <col min="9206" max="9208" width="0" style="6" hidden="1" customWidth="1"/>
    <col min="9209" max="9209" width="12.7109375" style="6" customWidth="1"/>
    <col min="9210" max="9210" width="12.42578125" style="6" customWidth="1"/>
    <col min="9211" max="9211" width="13.28515625" style="6" customWidth="1"/>
    <col min="9212" max="9212" width="12.42578125" style="6" customWidth="1"/>
    <col min="9213" max="9213" width="11.7109375" style="6" customWidth="1"/>
    <col min="9214" max="9214" width="11.42578125" style="6" customWidth="1"/>
    <col min="9215" max="9215" width="11.5703125" style="6" bestFit="1" customWidth="1"/>
    <col min="9216" max="9216" width="11.85546875" style="6" customWidth="1"/>
    <col min="9217" max="9217" width="12" style="6" customWidth="1"/>
    <col min="9218" max="9449" width="9.140625" style="6"/>
    <col min="9450" max="9450" width="5.7109375" style="6" customWidth="1"/>
    <col min="9451" max="9451" width="6.85546875" style="6" customWidth="1"/>
    <col min="9452" max="9452" width="50.140625" style="6" customWidth="1"/>
    <col min="9453" max="9454" width="11.42578125" style="6" customWidth="1"/>
    <col min="9455" max="9458" width="0" style="6" hidden="1" customWidth="1"/>
    <col min="9459" max="9459" width="13.140625" style="6" customWidth="1"/>
    <col min="9460" max="9460" width="12.42578125" style="6" customWidth="1"/>
    <col min="9461" max="9461" width="12.28515625" style="6" customWidth="1"/>
    <col min="9462" max="9464" width="0" style="6" hidden="1" customWidth="1"/>
    <col min="9465" max="9465" width="12.7109375" style="6" customWidth="1"/>
    <col min="9466" max="9466" width="12.42578125" style="6" customWidth="1"/>
    <col min="9467" max="9467" width="13.28515625" style="6" customWidth="1"/>
    <col min="9468" max="9468" width="12.42578125" style="6" customWidth="1"/>
    <col min="9469" max="9469" width="11.7109375" style="6" customWidth="1"/>
    <col min="9470" max="9470" width="11.42578125" style="6" customWidth="1"/>
    <col min="9471" max="9471" width="11.5703125" style="6" bestFit="1" customWidth="1"/>
    <col min="9472" max="9472" width="11.85546875" style="6" customWidth="1"/>
    <col min="9473" max="9473" width="12" style="6" customWidth="1"/>
    <col min="9474" max="9705" width="9.140625" style="6"/>
    <col min="9706" max="9706" width="5.7109375" style="6" customWidth="1"/>
    <col min="9707" max="9707" width="6.85546875" style="6" customWidth="1"/>
    <col min="9708" max="9708" width="50.140625" style="6" customWidth="1"/>
    <col min="9709" max="9710" width="11.42578125" style="6" customWidth="1"/>
    <col min="9711" max="9714" width="0" style="6" hidden="1" customWidth="1"/>
    <col min="9715" max="9715" width="13.140625" style="6" customWidth="1"/>
    <col min="9716" max="9716" width="12.42578125" style="6" customWidth="1"/>
    <col min="9717" max="9717" width="12.28515625" style="6" customWidth="1"/>
    <col min="9718" max="9720" width="0" style="6" hidden="1" customWidth="1"/>
    <col min="9721" max="9721" width="12.7109375" style="6" customWidth="1"/>
    <col min="9722" max="9722" width="12.42578125" style="6" customWidth="1"/>
    <col min="9723" max="9723" width="13.28515625" style="6" customWidth="1"/>
    <col min="9724" max="9724" width="12.42578125" style="6" customWidth="1"/>
    <col min="9725" max="9725" width="11.7109375" style="6" customWidth="1"/>
    <col min="9726" max="9726" width="11.42578125" style="6" customWidth="1"/>
    <col min="9727" max="9727" width="11.5703125" style="6" bestFit="1" customWidth="1"/>
    <col min="9728" max="9728" width="11.85546875" style="6" customWidth="1"/>
    <col min="9729" max="9729" width="12" style="6" customWidth="1"/>
    <col min="9730" max="9961" width="9.140625" style="6"/>
    <col min="9962" max="9962" width="5.7109375" style="6" customWidth="1"/>
    <col min="9963" max="9963" width="6.85546875" style="6" customWidth="1"/>
    <col min="9964" max="9964" width="50.140625" style="6" customWidth="1"/>
    <col min="9965" max="9966" width="11.42578125" style="6" customWidth="1"/>
    <col min="9967" max="9970" width="0" style="6" hidden="1" customWidth="1"/>
    <col min="9971" max="9971" width="13.140625" style="6" customWidth="1"/>
    <col min="9972" max="9972" width="12.42578125" style="6" customWidth="1"/>
    <col min="9973" max="9973" width="12.28515625" style="6" customWidth="1"/>
    <col min="9974" max="9976" width="0" style="6" hidden="1" customWidth="1"/>
    <col min="9977" max="9977" width="12.7109375" style="6" customWidth="1"/>
    <col min="9978" max="9978" width="12.42578125" style="6" customWidth="1"/>
    <col min="9979" max="9979" width="13.28515625" style="6" customWidth="1"/>
    <col min="9980" max="9980" width="12.42578125" style="6" customWidth="1"/>
    <col min="9981" max="9981" width="11.7109375" style="6" customWidth="1"/>
    <col min="9982" max="9982" width="11.42578125" style="6" customWidth="1"/>
    <col min="9983" max="9983" width="11.5703125" style="6" bestFit="1" customWidth="1"/>
    <col min="9984" max="9984" width="11.85546875" style="6" customWidth="1"/>
    <col min="9985" max="9985" width="12" style="6" customWidth="1"/>
    <col min="9986" max="10217" width="9.140625" style="6"/>
    <col min="10218" max="10218" width="5.7109375" style="6" customWidth="1"/>
    <col min="10219" max="10219" width="6.85546875" style="6" customWidth="1"/>
    <col min="10220" max="10220" width="50.140625" style="6" customWidth="1"/>
    <col min="10221" max="10222" width="11.42578125" style="6" customWidth="1"/>
    <col min="10223" max="10226" width="0" style="6" hidden="1" customWidth="1"/>
    <col min="10227" max="10227" width="13.140625" style="6" customWidth="1"/>
    <col min="10228" max="10228" width="12.42578125" style="6" customWidth="1"/>
    <col min="10229" max="10229" width="12.28515625" style="6" customWidth="1"/>
    <col min="10230" max="10232" width="0" style="6" hidden="1" customWidth="1"/>
    <col min="10233" max="10233" width="12.7109375" style="6" customWidth="1"/>
    <col min="10234" max="10234" width="12.42578125" style="6" customWidth="1"/>
    <col min="10235" max="10235" width="13.28515625" style="6" customWidth="1"/>
    <col min="10236" max="10236" width="12.42578125" style="6" customWidth="1"/>
    <col min="10237" max="10237" width="11.7109375" style="6" customWidth="1"/>
    <col min="10238" max="10238" width="11.42578125" style="6" customWidth="1"/>
    <col min="10239" max="10239" width="11.5703125" style="6" bestFit="1" customWidth="1"/>
    <col min="10240" max="10240" width="11.85546875" style="6" customWidth="1"/>
    <col min="10241" max="10241" width="12" style="6" customWidth="1"/>
    <col min="10242" max="10473" width="9.140625" style="6"/>
    <col min="10474" max="10474" width="5.7109375" style="6" customWidth="1"/>
    <col min="10475" max="10475" width="6.85546875" style="6" customWidth="1"/>
    <col min="10476" max="10476" width="50.140625" style="6" customWidth="1"/>
    <col min="10477" max="10478" width="11.42578125" style="6" customWidth="1"/>
    <col min="10479" max="10482" width="0" style="6" hidden="1" customWidth="1"/>
    <col min="10483" max="10483" width="13.140625" style="6" customWidth="1"/>
    <col min="10484" max="10484" width="12.42578125" style="6" customWidth="1"/>
    <col min="10485" max="10485" width="12.28515625" style="6" customWidth="1"/>
    <col min="10486" max="10488" width="0" style="6" hidden="1" customWidth="1"/>
    <col min="10489" max="10489" width="12.7109375" style="6" customWidth="1"/>
    <col min="10490" max="10490" width="12.42578125" style="6" customWidth="1"/>
    <col min="10491" max="10491" width="13.28515625" style="6" customWidth="1"/>
    <col min="10492" max="10492" width="12.42578125" style="6" customWidth="1"/>
    <col min="10493" max="10493" width="11.7109375" style="6" customWidth="1"/>
    <col min="10494" max="10494" width="11.42578125" style="6" customWidth="1"/>
    <col min="10495" max="10495" width="11.5703125" style="6" bestFit="1" customWidth="1"/>
    <col min="10496" max="10496" width="11.85546875" style="6" customWidth="1"/>
    <col min="10497" max="10497" width="12" style="6" customWidth="1"/>
    <col min="10498" max="10729" width="9.140625" style="6"/>
    <col min="10730" max="10730" width="5.7109375" style="6" customWidth="1"/>
    <col min="10731" max="10731" width="6.85546875" style="6" customWidth="1"/>
    <col min="10732" max="10732" width="50.140625" style="6" customWidth="1"/>
    <col min="10733" max="10734" width="11.42578125" style="6" customWidth="1"/>
    <col min="10735" max="10738" width="0" style="6" hidden="1" customWidth="1"/>
    <col min="10739" max="10739" width="13.140625" style="6" customWidth="1"/>
    <col min="10740" max="10740" width="12.42578125" style="6" customWidth="1"/>
    <col min="10741" max="10741" width="12.28515625" style="6" customWidth="1"/>
    <col min="10742" max="10744" width="0" style="6" hidden="1" customWidth="1"/>
    <col min="10745" max="10745" width="12.7109375" style="6" customWidth="1"/>
    <col min="10746" max="10746" width="12.42578125" style="6" customWidth="1"/>
    <col min="10747" max="10747" width="13.28515625" style="6" customWidth="1"/>
    <col min="10748" max="10748" width="12.42578125" style="6" customWidth="1"/>
    <col min="10749" max="10749" width="11.7109375" style="6" customWidth="1"/>
    <col min="10750" max="10750" width="11.42578125" style="6" customWidth="1"/>
    <col min="10751" max="10751" width="11.5703125" style="6" bestFit="1" customWidth="1"/>
    <col min="10752" max="10752" width="11.85546875" style="6" customWidth="1"/>
    <col min="10753" max="10753" width="12" style="6" customWidth="1"/>
    <col min="10754" max="10985" width="9.140625" style="6"/>
    <col min="10986" max="10986" width="5.7109375" style="6" customWidth="1"/>
    <col min="10987" max="10987" width="6.85546875" style="6" customWidth="1"/>
    <col min="10988" max="10988" width="50.140625" style="6" customWidth="1"/>
    <col min="10989" max="10990" width="11.42578125" style="6" customWidth="1"/>
    <col min="10991" max="10994" width="0" style="6" hidden="1" customWidth="1"/>
    <col min="10995" max="10995" width="13.140625" style="6" customWidth="1"/>
    <col min="10996" max="10996" width="12.42578125" style="6" customWidth="1"/>
    <col min="10997" max="10997" width="12.28515625" style="6" customWidth="1"/>
    <col min="10998" max="11000" width="0" style="6" hidden="1" customWidth="1"/>
    <col min="11001" max="11001" width="12.7109375" style="6" customWidth="1"/>
    <col min="11002" max="11002" width="12.42578125" style="6" customWidth="1"/>
    <col min="11003" max="11003" width="13.28515625" style="6" customWidth="1"/>
    <col min="11004" max="11004" width="12.42578125" style="6" customWidth="1"/>
    <col min="11005" max="11005" width="11.7109375" style="6" customWidth="1"/>
    <col min="11006" max="11006" width="11.42578125" style="6" customWidth="1"/>
    <col min="11007" max="11007" width="11.5703125" style="6" bestFit="1" customWidth="1"/>
    <col min="11008" max="11008" width="11.85546875" style="6" customWidth="1"/>
    <col min="11009" max="11009" width="12" style="6" customWidth="1"/>
    <col min="11010" max="11241" width="9.140625" style="6"/>
    <col min="11242" max="11242" width="5.7109375" style="6" customWidth="1"/>
    <col min="11243" max="11243" width="6.85546875" style="6" customWidth="1"/>
    <col min="11244" max="11244" width="50.140625" style="6" customWidth="1"/>
    <col min="11245" max="11246" width="11.42578125" style="6" customWidth="1"/>
    <col min="11247" max="11250" width="0" style="6" hidden="1" customWidth="1"/>
    <col min="11251" max="11251" width="13.140625" style="6" customWidth="1"/>
    <col min="11252" max="11252" width="12.42578125" style="6" customWidth="1"/>
    <col min="11253" max="11253" width="12.28515625" style="6" customWidth="1"/>
    <col min="11254" max="11256" width="0" style="6" hidden="1" customWidth="1"/>
    <col min="11257" max="11257" width="12.7109375" style="6" customWidth="1"/>
    <col min="11258" max="11258" width="12.42578125" style="6" customWidth="1"/>
    <col min="11259" max="11259" width="13.28515625" style="6" customWidth="1"/>
    <col min="11260" max="11260" width="12.42578125" style="6" customWidth="1"/>
    <col min="11261" max="11261" width="11.7109375" style="6" customWidth="1"/>
    <col min="11262" max="11262" width="11.42578125" style="6" customWidth="1"/>
    <col min="11263" max="11263" width="11.5703125" style="6" bestFit="1" customWidth="1"/>
    <col min="11264" max="11264" width="11.85546875" style="6" customWidth="1"/>
    <col min="11265" max="11265" width="12" style="6" customWidth="1"/>
    <col min="11266" max="11497" width="9.140625" style="6"/>
    <col min="11498" max="11498" width="5.7109375" style="6" customWidth="1"/>
    <col min="11499" max="11499" width="6.85546875" style="6" customWidth="1"/>
    <col min="11500" max="11500" width="50.140625" style="6" customWidth="1"/>
    <col min="11501" max="11502" width="11.42578125" style="6" customWidth="1"/>
    <col min="11503" max="11506" width="0" style="6" hidden="1" customWidth="1"/>
    <col min="11507" max="11507" width="13.140625" style="6" customWidth="1"/>
    <col min="11508" max="11508" width="12.42578125" style="6" customWidth="1"/>
    <col min="11509" max="11509" width="12.28515625" style="6" customWidth="1"/>
    <col min="11510" max="11512" width="0" style="6" hidden="1" customWidth="1"/>
    <col min="11513" max="11513" width="12.7109375" style="6" customWidth="1"/>
    <col min="11514" max="11514" width="12.42578125" style="6" customWidth="1"/>
    <col min="11515" max="11515" width="13.28515625" style="6" customWidth="1"/>
    <col min="11516" max="11516" width="12.42578125" style="6" customWidth="1"/>
    <col min="11517" max="11517" width="11.7109375" style="6" customWidth="1"/>
    <col min="11518" max="11518" width="11.42578125" style="6" customWidth="1"/>
    <col min="11519" max="11519" width="11.5703125" style="6" bestFit="1" customWidth="1"/>
    <col min="11520" max="11520" width="11.85546875" style="6" customWidth="1"/>
    <col min="11521" max="11521" width="12" style="6" customWidth="1"/>
    <col min="11522" max="11753" width="9.140625" style="6"/>
    <col min="11754" max="11754" width="5.7109375" style="6" customWidth="1"/>
    <col min="11755" max="11755" width="6.85546875" style="6" customWidth="1"/>
    <col min="11756" max="11756" width="50.140625" style="6" customWidth="1"/>
    <col min="11757" max="11758" width="11.42578125" style="6" customWidth="1"/>
    <col min="11759" max="11762" width="0" style="6" hidden="1" customWidth="1"/>
    <col min="11763" max="11763" width="13.140625" style="6" customWidth="1"/>
    <col min="11764" max="11764" width="12.42578125" style="6" customWidth="1"/>
    <col min="11765" max="11765" width="12.28515625" style="6" customWidth="1"/>
    <col min="11766" max="11768" width="0" style="6" hidden="1" customWidth="1"/>
    <col min="11769" max="11769" width="12.7109375" style="6" customWidth="1"/>
    <col min="11770" max="11770" width="12.42578125" style="6" customWidth="1"/>
    <col min="11771" max="11771" width="13.28515625" style="6" customWidth="1"/>
    <col min="11772" max="11772" width="12.42578125" style="6" customWidth="1"/>
    <col min="11773" max="11773" width="11.7109375" style="6" customWidth="1"/>
    <col min="11774" max="11774" width="11.42578125" style="6" customWidth="1"/>
    <col min="11775" max="11775" width="11.5703125" style="6" bestFit="1" customWidth="1"/>
    <col min="11776" max="11776" width="11.85546875" style="6" customWidth="1"/>
    <col min="11777" max="11777" width="12" style="6" customWidth="1"/>
    <col min="11778" max="12009" width="9.140625" style="6"/>
    <col min="12010" max="12010" width="5.7109375" style="6" customWidth="1"/>
    <col min="12011" max="12011" width="6.85546875" style="6" customWidth="1"/>
    <col min="12012" max="12012" width="50.140625" style="6" customWidth="1"/>
    <col min="12013" max="12014" width="11.42578125" style="6" customWidth="1"/>
    <col min="12015" max="12018" width="0" style="6" hidden="1" customWidth="1"/>
    <col min="12019" max="12019" width="13.140625" style="6" customWidth="1"/>
    <col min="12020" max="12020" width="12.42578125" style="6" customWidth="1"/>
    <col min="12021" max="12021" width="12.28515625" style="6" customWidth="1"/>
    <col min="12022" max="12024" width="0" style="6" hidden="1" customWidth="1"/>
    <col min="12025" max="12025" width="12.7109375" style="6" customWidth="1"/>
    <col min="12026" max="12026" width="12.42578125" style="6" customWidth="1"/>
    <col min="12027" max="12027" width="13.28515625" style="6" customWidth="1"/>
    <col min="12028" max="12028" width="12.42578125" style="6" customWidth="1"/>
    <col min="12029" max="12029" width="11.7109375" style="6" customWidth="1"/>
    <col min="12030" max="12030" width="11.42578125" style="6" customWidth="1"/>
    <col min="12031" max="12031" width="11.5703125" style="6" bestFit="1" customWidth="1"/>
    <col min="12032" max="12032" width="11.85546875" style="6" customWidth="1"/>
    <col min="12033" max="12033" width="12" style="6" customWidth="1"/>
    <col min="12034" max="12265" width="9.140625" style="6"/>
    <col min="12266" max="12266" width="5.7109375" style="6" customWidth="1"/>
    <col min="12267" max="12267" width="6.85546875" style="6" customWidth="1"/>
    <col min="12268" max="12268" width="50.140625" style="6" customWidth="1"/>
    <col min="12269" max="12270" width="11.42578125" style="6" customWidth="1"/>
    <col min="12271" max="12274" width="0" style="6" hidden="1" customWidth="1"/>
    <col min="12275" max="12275" width="13.140625" style="6" customWidth="1"/>
    <col min="12276" max="12276" width="12.42578125" style="6" customWidth="1"/>
    <col min="12277" max="12277" width="12.28515625" style="6" customWidth="1"/>
    <col min="12278" max="12280" width="0" style="6" hidden="1" customWidth="1"/>
    <col min="12281" max="12281" width="12.7109375" style="6" customWidth="1"/>
    <col min="12282" max="12282" width="12.42578125" style="6" customWidth="1"/>
    <col min="12283" max="12283" width="13.28515625" style="6" customWidth="1"/>
    <col min="12284" max="12284" width="12.42578125" style="6" customWidth="1"/>
    <col min="12285" max="12285" width="11.7109375" style="6" customWidth="1"/>
    <col min="12286" max="12286" width="11.42578125" style="6" customWidth="1"/>
    <col min="12287" max="12287" width="11.5703125" style="6" bestFit="1" customWidth="1"/>
    <col min="12288" max="12288" width="11.85546875" style="6" customWidth="1"/>
    <col min="12289" max="12289" width="12" style="6" customWidth="1"/>
    <col min="12290" max="12521" width="9.140625" style="6"/>
    <col min="12522" max="12522" width="5.7109375" style="6" customWidth="1"/>
    <col min="12523" max="12523" width="6.85546875" style="6" customWidth="1"/>
    <col min="12524" max="12524" width="50.140625" style="6" customWidth="1"/>
    <col min="12525" max="12526" width="11.42578125" style="6" customWidth="1"/>
    <col min="12527" max="12530" width="0" style="6" hidden="1" customWidth="1"/>
    <col min="12531" max="12531" width="13.140625" style="6" customWidth="1"/>
    <col min="12532" max="12532" width="12.42578125" style="6" customWidth="1"/>
    <col min="12533" max="12533" width="12.28515625" style="6" customWidth="1"/>
    <col min="12534" max="12536" width="0" style="6" hidden="1" customWidth="1"/>
    <col min="12537" max="12537" width="12.7109375" style="6" customWidth="1"/>
    <col min="12538" max="12538" width="12.42578125" style="6" customWidth="1"/>
    <col min="12539" max="12539" width="13.28515625" style="6" customWidth="1"/>
    <col min="12540" max="12540" width="12.42578125" style="6" customWidth="1"/>
    <col min="12541" max="12541" width="11.7109375" style="6" customWidth="1"/>
    <col min="12542" max="12542" width="11.42578125" style="6" customWidth="1"/>
    <col min="12543" max="12543" width="11.5703125" style="6" bestFit="1" customWidth="1"/>
    <col min="12544" max="12544" width="11.85546875" style="6" customWidth="1"/>
    <col min="12545" max="12545" width="12" style="6" customWidth="1"/>
    <col min="12546" max="12777" width="9.140625" style="6"/>
    <col min="12778" max="12778" width="5.7109375" style="6" customWidth="1"/>
    <col min="12779" max="12779" width="6.85546875" style="6" customWidth="1"/>
    <col min="12780" max="12780" width="50.140625" style="6" customWidth="1"/>
    <col min="12781" max="12782" width="11.42578125" style="6" customWidth="1"/>
    <col min="12783" max="12786" width="0" style="6" hidden="1" customWidth="1"/>
    <col min="12787" max="12787" width="13.140625" style="6" customWidth="1"/>
    <col min="12788" max="12788" width="12.42578125" style="6" customWidth="1"/>
    <col min="12789" max="12789" width="12.28515625" style="6" customWidth="1"/>
    <col min="12790" max="12792" width="0" style="6" hidden="1" customWidth="1"/>
    <col min="12793" max="12793" width="12.7109375" style="6" customWidth="1"/>
    <col min="12794" max="12794" width="12.42578125" style="6" customWidth="1"/>
    <col min="12795" max="12795" width="13.28515625" style="6" customWidth="1"/>
    <col min="12796" max="12796" width="12.42578125" style="6" customWidth="1"/>
    <col min="12797" max="12797" width="11.7109375" style="6" customWidth="1"/>
    <col min="12798" max="12798" width="11.42578125" style="6" customWidth="1"/>
    <col min="12799" max="12799" width="11.5703125" style="6" bestFit="1" customWidth="1"/>
    <col min="12800" max="12800" width="11.85546875" style="6" customWidth="1"/>
    <col min="12801" max="12801" width="12" style="6" customWidth="1"/>
    <col min="12802" max="13033" width="9.140625" style="6"/>
    <col min="13034" max="13034" width="5.7109375" style="6" customWidth="1"/>
    <col min="13035" max="13035" width="6.85546875" style="6" customWidth="1"/>
    <col min="13036" max="13036" width="50.140625" style="6" customWidth="1"/>
    <col min="13037" max="13038" width="11.42578125" style="6" customWidth="1"/>
    <col min="13039" max="13042" width="0" style="6" hidden="1" customWidth="1"/>
    <col min="13043" max="13043" width="13.140625" style="6" customWidth="1"/>
    <col min="13044" max="13044" width="12.42578125" style="6" customWidth="1"/>
    <col min="13045" max="13045" width="12.28515625" style="6" customWidth="1"/>
    <col min="13046" max="13048" width="0" style="6" hidden="1" customWidth="1"/>
    <col min="13049" max="13049" width="12.7109375" style="6" customWidth="1"/>
    <col min="13050" max="13050" width="12.42578125" style="6" customWidth="1"/>
    <col min="13051" max="13051" width="13.28515625" style="6" customWidth="1"/>
    <col min="13052" max="13052" width="12.42578125" style="6" customWidth="1"/>
    <col min="13053" max="13053" width="11.7109375" style="6" customWidth="1"/>
    <col min="13054" max="13054" width="11.42578125" style="6" customWidth="1"/>
    <col min="13055" max="13055" width="11.5703125" style="6" bestFit="1" customWidth="1"/>
    <col min="13056" max="13056" width="11.85546875" style="6" customWidth="1"/>
    <col min="13057" max="13057" width="12" style="6" customWidth="1"/>
    <col min="13058" max="13289" width="9.140625" style="6"/>
    <col min="13290" max="13290" width="5.7109375" style="6" customWidth="1"/>
    <col min="13291" max="13291" width="6.85546875" style="6" customWidth="1"/>
    <col min="13292" max="13292" width="50.140625" style="6" customWidth="1"/>
    <col min="13293" max="13294" width="11.42578125" style="6" customWidth="1"/>
    <col min="13295" max="13298" width="0" style="6" hidden="1" customWidth="1"/>
    <col min="13299" max="13299" width="13.140625" style="6" customWidth="1"/>
    <col min="13300" max="13300" width="12.42578125" style="6" customWidth="1"/>
    <col min="13301" max="13301" width="12.28515625" style="6" customWidth="1"/>
    <col min="13302" max="13304" width="0" style="6" hidden="1" customWidth="1"/>
    <col min="13305" max="13305" width="12.7109375" style="6" customWidth="1"/>
    <col min="13306" max="13306" width="12.42578125" style="6" customWidth="1"/>
    <col min="13307" max="13307" width="13.28515625" style="6" customWidth="1"/>
    <col min="13308" max="13308" width="12.42578125" style="6" customWidth="1"/>
    <col min="13309" max="13309" width="11.7109375" style="6" customWidth="1"/>
    <col min="13310" max="13310" width="11.42578125" style="6" customWidth="1"/>
    <col min="13311" max="13311" width="11.5703125" style="6" bestFit="1" customWidth="1"/>
    <col min="13312" max="13312" width="11.85546875" style="6" customWidth="1"/>
    <col min="13313" max="13313" width="12" style="6" customWidth="1"/>
    <col min="13314" max="13545" width="9.140625" style="6"/>
    <col min="13546" max="13546" width="5.7109375" style="6" customWidth="1"/>
    <col min="13547" max="13547" width="6.85546875" style="6" customWidth="1"/>
    <col min="13548" max="13548" width="50.140625" style="6" customWidth="1"/>
    <col min="13549" max="13550" width="11.42578125" style="6" customWidth="1"/>
    <col min="13551" max="13554" width="0" style="6" hidden="1" customWidth="1"/>
    <col min="13555" max="13555" width="13.140625" style="6" customWidth="1"/>
    <col min="13556" max="13556" width="12.42578125" style="6" customWidth="1"/>
    <col min="13557" max="13557" width="12.28515625" style="6" customWidth="1"/>
    <col min="13558" max="13560" width="0" style="6" hidden="1" customWidth="1"/>
    <col min="13561" max="13561" width="12.7109375" style="6" customWidth="1"/>
    <col min="13562" max="13562" width="12.42578125" style="6" customWidth="1"/>
    <col min="13563" max="13563" width="13.28515625" style="6" customWidth="1"/>
    <col min="13564" max="13564" width="12.42578125" style="6" customWidth="1"/>
    <col min="13565" max="13565" width="11.7109375" style="6" customWidth="1"/>
    <col min="13566" max="13566" width="11.42578125" style="6" customWidth="1"/>
    <col min="13567" max="13567" width="11.5703125" style="6" bestFit="1" customWidth="1"/>
    <col min="13568" max="13568" width="11.85546875" style="6" customWidth="1"/>
    <col min="13569" max="13569" width="12" style="6" customWidth="1"/>
    <col min="13570" max="13801" width="9.140625" style="6"/>
    <col min="13802" max="13802" width="5.7109375" style="6" customWidth="1"/>
    <col min="13803" max="13803" width="6.85546875" style="6" customWidth="1"/>
    <col min="13804" max="13804" width="50.140625" style="6" customWidth="1"/>
    <col min="13805" max="13806" width="11.42578125" style="6" customWidth="1"/>
    <col min="13807" max="13810" width="0" style="6" hidden="1" customWidth="1"/>
    <col min="13811" max="13811" width="13.140625" style="6" customWidth="1"/>
    <col min="13812" max="13812" width="12.42578125" style="6" customWidth="1"/>
    <col min="13813" max="13813" width="12.28515625" style="6" customWidth="1"/>
    <col min="13814" max="13816" width="0" style="6" hidden="1" customWidth="1"/>
    <col min="13817" max="13817" width="12.7109375" style="6" customWidth="1"/>
    <col min="13818" max="13818" width="12.42578125" style="6" customWidth="1"/>
    <col min="13819" max="13819" width="13.28515625" style="6" customWidth="1"/>
    <col min="13820" max="13820" width="12.42578125" style="6" customWidth="1"/>
    <col min="13821" max="13821" width="11.7109375" style="6" customWidth="1"/>
    <col min="13822" max="13822" width="11.42578125" style="6" customWidth="1"/>
    <col min="13823" max="13823" width="11.5703125" style="6" bestFit="1" customWidth="1"/>
    <col min="13824" max="13824" width="11.85546875" style="6" customWidth="1"/>
    <col min="13825" max="13825" width="12" style="6" customWidth="1"/>
    <col min="13826" max="14057" width="9.140625" style="6"/>
    <col min="14058" max="14058" width="5.7109375" style="6" customWidth="1"/>
    <col min="14059" max="14059" width="6.85546875" style="6" customWidth="1"/>
    <col min="14060" max="14060" width="50.140625" style="6" customWidth="1"/>
    <col min="14061" max="14062" width="11.42578125" style="6" customWidth="1"/>
    <col min="14063" max="14066" width="0" style="6" hidden="1" customWidth="1"/>
    <col min="14067" max="14067" width="13.140625" style="6" customWidth="1"/>
    <col min="14068" max="14068" width="12.42578125" style="6" customWidth="1"/>
    <col min="14069" max="14069" width="12.28515625" style="6" customWidth="1"/>
    <col min="14070" max="14072" width="0" style="6" hidden="1" customWidth="1"/>
    <col min="14073" max="14073" width="12.7109375" style="6" customWidth="1"/>
    <col min="14074" max="14074" width="12.42578125" style="6" customWidth="1"/>
    <col min="14075" max="14075" width="13.28515625" style="6" customWidth="1"/>
    <col min="14076" max="14076" width="12.42578125" style="6" customWidth="1"/>
    <col min="14077" max="14077" width="11.7109375" style="6" customWidth="1"/>
    <col min="14078" max="14078" width="11.42578125" style="6" customWidth="1"/>
    <col min="14079" max="14079" width="11.5703125" style="6" bestFit="1" customWidth="1"/>
    <col min="14080" max="14080" width="11.85546875" style="6" customWidth="1"/>
    <col min="14081" max="14081" width="12" style="6" customWidth="1"/>
    <col min="14082" max="14313" width="9.140625" style="6"/>
    <col min="14314" max="14314" width="5.7109375" style="6" customWidth="1"/>
    <col min="14315" max="14315" width="6.85546875" style="6" customWidth="1"/>
    <col min="14316" max="14316" width="50.140625" style="6" customWidth="1"/>
    <col min="14317" max="14318" width="11.42578125" style="6" customWidth="1"/>
    <col min="14319" max="14322" width="0" style="6" hidden="1" customWidth="1"/>
    <col min="14323" max="14323" width="13.140625" style="6" customWidth="1"/>
    <col min="14324" max="14324" width="12.42578125" style="6" customWidth="1"/>
    <col min="14325" max="14325" width="12.28515625" style="6" customWidth="1"/>
    <col min="14326" max="14328" width="0" style="6" hidden="1" customWidth="1"/>
    <col min="14329" max="14329" width="12.7109375" style="6" customWidth="1"/>
    <col min="14330" max="14330" width="12.42578125" style="6" customWidth="1"/>
    <col min="14331" max="14331" width="13.28515625" style="6" customWidth="1"/>
    <col min="14332" max="14332" width="12.42578125" style="6" customWidth="1"/>
    <col min="14333" max="14333" width="11.7109375" style="6" customWidth="1"/>
    <col min="14334" max="14334" width="11.42578125" style="6" customWidth="1"/>
    <col min="14335" max="14335" width="11.5703125" style="6" bestFit="1" customWidth="1"/>
    <col min="14336" max="14336" width="11.85546875" style="6" customWidth="1"/>
    <col min="14337" max="14337" width="12" style="6" customWidth="1"/>
    <col min="14338" max="14569" width="9.140625" style="6"/>
    <col min="14570" max="14570" width="5.7109375" style="6" customWidth="1"/>
    <col min="14571" max="14571" width="6.85546875" style="6" customWidth="1"/>
    <col min="14572" max="14572" width="50.140625" style="6" customWidth="1"/>
    <col min="14573" max="14574" width="11.42578125" style="6" customWidth="1"/>
    <col min="14575" max="14578" width="0" style="6" hidden="1" customWidth="1"/>
    <col min="14579" max="14579" width="13.140625" style="6" customWidth="1"/>
    <col min="14580" max="14580" width="12.42578125" style="6" customWidth="1"/>
    <col min="14581" max="14581" width="12.28515625" style="6" customWidth="1"/>
    <col min="14582" max="14584" width="0" style="6" hidden="1" customWidth="1"/>
    <col min="14585" max="14585" width="12.7109375" style="6" customWidth="1"/>
    <col min="14586" max="14586" width="12.42578125" style="6" customWidth="1"/>
    <col min="14587" max="14587" width="13.28515625" style="6" customWidth="1"/>
    <col min="14588" max="14588" width="12.42578125" style="6" customWidth="1"/>
    <col min="14589" max="14589" width="11.7109375" style="6" customWidth="1"/>
    <col min="14590" max="14590" width="11.42578125" style="6" customWidth="1"/>
    <col min="14591" max="14591" width="11.5703125" style="6" bestFit="1" customWidth="1"/>
    <col min="14592" max="14592" width="11.85546875" style="6" customWidth="1"/>
    <col min="14593" max="14593" width="12" style="6" customWidth="1"/>
    <col min="14594" max="14825" width="9.140625" style="6"/>
    <col min="14826" max="14826" width="5.7109375" style="6" customWidth="1"/>
    <col min="14827" max="14827" width="6.85546875" style="6" customWidth="1"/>
    <col min="14828" max="14828" width="50.140625" style="6" customWidth="1"/>
    <col min="14829" max="14830" width="11.42578125" style="6" customWidth="1"/>
    <col min="14831" max="14834" width="0" style="6" hidden="1" customWidth="1"/>
    <col min="14835" max="14835" width="13.140625" style="6" customWidth="1"/>
    <col min="14836" max="14836" width="12.42578125" style="6" customWidth="1"/>
    <col min="14837" max="14837" width="12.28515625" style="6" customWidth="1"/>
    <col min="14838" max="14840" width="0" style="6" hidden="1" customWidth="1"/>
    <col min="14841" max="14841" width="12.7109375" style="6" customWidth="1"/>
    <col min="14842" max="14842" width="12.42578125" style="6" customWidth="1"/>
    <col min="14843" max="14843" width="13.28515625" style="6" customWidth="1"/>
    <col min="14844" max="14844" width="12.42578125" style="6" customWidth="1"/>
    <col min="14845" max="14845" width="11.7109375" style="6" customWidth="1"/>
    <col min="14846" max="14846" width="11.42578125" style="6" customWidth="1"/>
    <col min="14847" max="14847" width="11.5703125" style="6" bestFit="1" customWidth="1"/>
    <col min="14848" max="14848" width="11.85546875" style="6" customWidth="1"/>
    <col min="14849" max="14849" width="12" style="6" customWidth="1"/>
    <col min="14850" max="15081" width="9.140625" style="6"/>
    <col min="15082" max="15082" width="5.7109375" style="6" customWidth="1"/>
    <col min="15083" max="15083" width="6.85546875" style="6" customWidth="1"/>
    <col min="15084" max="15084" width="50.140625" style="6" customWidth="1"/>
    <col min="15085" max="15086" width="11.42578125" style="6" customWidth="1"/>
    <col min="15087" max="15090" width="0" style="6" hidden="1" customWidth="1"/>
    <col min="15091" max="15091" width="13.140625" style="6" customWidth="1"/>
    <col min="15092" max="15092" width="12.42578125" style="6" customWidth="1"/>
    <col min="15093" max="15093" width="12.28515625" style="6" customWidth="1"/>
    <col min="15094" max="15096" width="0" style="6" hidden="1" customWidth="1"/>
    <col min="15097" max="15097" width="12.7109375" style="6" customWidth="1"/>
    <col min="15098" max="15098" width="12.42578125" style="6" customWidth="1"/>
    <col min="15099" max="15099" width="13.28515625" style="6" customWidth="1"/>
    <col min="15100" max="15100" width="12.42578125" style="6" customWidth="1"/>
    <col min="15101" max="15101" width="11.7109375" style="6" customWidth="1"/>
    <col min="15102" max="15102" width="11.42578125" style="6" customWidth="1"/>
    <col min="15103" max="15103" width="11.5703125" style="6" bestFit="1" customWidth="1"/>
    <col min="15104" max="15104" width="11.85546875" style="6" customWidth="1"/>
    <col min="15105" max="15105" width="12" style="6" customWidth="1"/>
    <col min="15106" max="15337" width="9.140625" style="6"/>
    <col min="15338" max="15338" width="5.7109375" style="6" customWidth="1"/>
    <col min="15339" max="15339" width="6.85546875" style="6" customWidth="1"/>
    <col min="15340" max="15340" width="50.140625" style="6" customWidth="1"/>
    <col min="15341" max="15342" width="11.42578125" style="6" customWidth="1"/>
    <col min="15343" max="15346" width="0" style="6" hidden="1" customWidth="1"/>
    <col min="15347" max="15347" width="13.140625" style="6" customWidth="1"/>
    <col min="15348" max="15348" width="12.42578125" style="6" customWidth="1"/>
    <col min="15349" max="15349" width="12.28515625" style="6" customWidth="1"/>
    <col min="15350" max="15352" width="0" style="6" hidden="1" customWidth="1"/>
    <col min="15353" max="15353" width="12.7109375" style="6" customWidth="1"/>
    <col min="15354" max="15354" width="12.42578125" style="6" customWidth="1"/>
    <col min="15355" max="15355" width="13.28515625" style="6" customWidth="1"/>
    <col min="15356" max="15356" width="12.42578125" style="6" customWidth="1"/>
    <col min="15357" max="15357" width="11.7109375" style="6" customWidth="1"/>
    <col min="15358" max="15358" width="11.42578125" style="6" customWidth="1"/>
    <col min="15359" max="15359" width="11.5703125" style="6" bestFit="1" customWidth="1"/>
    <col min="15360" max="15360" width="11.85546875" style="6" customWidth="1"/>
    <col min="15361" max="15361" width="12" style="6" customWidth="1"/>
    <col min="15362" max="15593" width="9.140625" style="6"/>
    <col min="15594" max="15594" width="5.7109375" style="6" customWidth="1"/>
    <col min="15595" max="15595" width="6.85546875" style="6" customWidth="1"/>
    <col min="15596" max="15596" width="50.140625" style="6" customWidth="1"/>
    <col min="15597" max="15598" width="11.42578125" style="6" customWidth="1"/>
    <col min="15599" max="15602" width="0" style="6" hidden="1" customWidth="1"/>
    <col min="15603" max="15603" width="13.140625" style="6" customWidth="1"/>
    <col min="15604" max="15604" width="12.42578125" style="6" customWidth="1"/>
    <col min="15605" max="15605" width="12.28515625" style="6" customWidth="1"/>
    <col min="15606" max="15608" width="0" style="6" hidden="1" customWidth="1"/>
    <col min="15609" max="15609" width="12.7109375" style="6" customWidth="1"/>
    <col min="15610" max="15610" width="12.42578125" style="6" customWidth="1"/>
    <col min="15611" max="15611" width="13.28515625" style="6" customWidth="1"/>
    <col min="15612" max="15612" width="12.42578125" style="6" customWidth="1"/>
    <col min="15613" max="15613" width="11.7109375" style="6" customWidth="1"/>
    <col min="15614" max="15614" width="11.42578125" style="6" customWidth="1"/>
    <col min="15615" max="15615" width="11.5703125" style="6" bestFit="1" customWidth="1"/>
    <col min="15616" max="15616" width="11.85546875" style="6" customWidth="1"/>
    <col min="15617" max="15617" width="12" style="6" customWidth="1"/>
    <col min="15618" max="15849" width="9.140625" style="6"/>
    <col min="15850" max="15850" width="5.7109375" style="6" customWidth="1"/>
    <col min="15851" max="15851" width="6.85546875" style="6" customWidth="1"/>
    <col min="15852" max="15852" width="50.140625" style="6" customWidth="1"/>
    <col min="15853" max="15854" width="11.42578125" style="6" customWidth="1"/>
    <col min="15855" max="15858" width="0" style="6" hidden="1" customWidth="1"/>
    <col min="15859" max="15859" width="13.140625" style="6" customWidth="1"/>
    <col min="15860" max="15860" width="12.42578125" style="6" customWidth="1"/>
    <col min="15861" max="15861" width="12.28515625" style="6" customWidth="1"/>
    <col min="15862" max="15864" width="0" style="6" hidden="1" customWidth="1"/>
    <col min="15865" max="15865" width="12.7109375" style="6" customWidth="1"/>
    <col min="15866" max="15866" width="12.42578125" style="6" customWidth="1"/>
    <col min="15867" max="15867" width="13.28515625" style="6" customWidth="1"/>
    <col min="15868" max="15868" width="12.42578125" style="6" customWidth="1"/>
    <col min="15869" max="15869" width="11.7109375" style="6" customWidth="1"/>
    <col min="15870" max="15870" width="11.42578125" style="6" customWidth="1"/>
    <col min="15871" max="15871" width="11.5703125" style="6" bestFit="1" customWidth="1"/>
    <col min="15872" max="15872" width="11.85546875" style="6" customWidth="1"/>
    <col min="15873" max="15873" width="12" style="6" customWidth="1"/>
    <col min="15874" max="16105" width="9.140625" style="6"/>
    <col min="16106" max="16106" width="5.7109375" style="6" customWidth="1"/>
    <col min="16107" max="16107" width="6.85546875" style="6" customWidth="1"/>
    <col min="16108" max="16108" width="50.140625" style="6" customWidth="1"/>
    <col min="16109" max="16110" width="11.42578125" style="6" customWidth="1"/>
    <col min="16111" max="16114" width="0" style="6" hidden="1" customWidth="1"/>
    <col min="16115" max="16115" width="13.140625" style="6" customWidth="1"/>
    <col min="16116" max="16116" width="12.42578125" style="6" customWidth="1"/>
    <col min="16117" max="16117" width="12.28515625" style="6" customWidth="1"/>
    <col min="16118" max="16120" width="0" style="6" hidden="1" customWidth="1"/>
    <col min="16121" max="16121" width="12.7109375" style="6" customWidth="1"/>
    <col min="16122" max="16122" width="12.42578125" style="6" customWidth="1"/>
    <col min="16123" max="16123" width="13.28515625" style="6" customWidth="1"/>
    <col min="16124" max="16124" width="12.42578125" style="6" customWidth="1"/>
    <col min="16125" max="16125" width="11.7109375" style="6" customWidth="1"/>
    <col min="16126" max="16126" width="11.42578125" style="6" customWidth="1"/>
    <col min="16127" max="16127" width="11.5703125" style="6" bestFit="1" customWidth="1"/>
    <col min="16128" max="16128" width="11.85546875" style="6" customWidth="1"/>
    <col min="16129" max="16129" width="12" style="6" customWidth="1"/>
    <col min="16130" max="16384" width="9.140625" style="6"/>
  </cols>
  <sheetData>
    <row r="1" spans="1:57" ht="5.25" customHeight="1" x14ac:dyDescent="0.3"/>
    <row r="2" spans="1:57" ht="21" customHeight="1" x14ac:dyDescent="0.3">
      <c r="A2" s="9" t="s">
        <v>0</v>
      </c>
      <c r="B2" s="9"/>
      <c r="C2" s="9"/>
      <c r="D2" s="9"/>
      <c r="E2" s="9"/>
      <c r="F2" s="9"/>
      <c r="G2" s="9"/>
      <c r="H2" s="9"/>
      <c r="I2" s="9"/>
      <c r="J2" s="9"/>
      <c r="K2" s="9"/>
      <c r="L2" s="10"/>
      <c r="M2" s="10"/>
      <c r="N2" s="10"/>
      <c r="O2" s="10"/>
      <c r="P2" s="11"/>
    </row>
    <row r="3" spans="1:57" ht="25.5" customHeight="1" x14ac:dyDescent="0.3">
      <c r="A3" s="12" t="s">
        <v>1</v>
      </c>
      <c r="B3" s="12"/>
      <c r="C3" s="12"/>
      <c r="D3" s="12"/>
      <c r="E3" s="12"/>
      <c r="F3" s="12"/>
      <c r="G3" s="12"/>
      <c r="H3" s="12"/>
      <c r="I3" s="12"/>
      <c r="J3" s="12"/>
      <c r="K3" s="12"/>
      <c r="L3" s="13"/>
      <c r="M3" s="13"/>
      <c r="N3" s="13"/>
      <c r="O3" s="13"/>
      <c r="P3" s="11"/>
    </row>
    <row r="4" spans="1:57" ht="15" customHeight="1" x14ac:dyDescent="0.3">
      <c r="A4" s="12"/>
      <c r="B4" s="12"/>
      <c r="C4" s="12"/>
      <c r="D4" s="12"/>
      <c r="E4" s="12"/>
      <c r="F4" s="12"/>
      <c r="G4" s="12"/>
      <c r="H4" s="12"/>
      <c r="I4" s="12"/>
      <c r="J4" s="12"/>
      <c r="K4" s="12"/>
      <c r="L4" s="14"/>
      <c r="M4" s="14"/>
      <c r="N4" s="14"/>
      <c r="O4" s="14"/>
      <c r="P4" s="11"/>
    </row>
    <row r="5" spans="1:57" ht="27.75" customHeight="1" thickBot="1" x14ac:dyDescent="0.35">
      <c r="A5" s="14"/>
      <c r="B5" s="14"/>
      <c r="C5" s="14"/>
      <c r="D5" s="14"/>
      <c r="E5" s="14"/>
      <c r="F5" s="14"/>
      <c r="G5" s="14"/>
      <c r="H5" s="14"/>
      <c r="I5" s="14"/>
      <c r="J5" s="14"/>
      <c r="K5" s="14"/>
      <c r="L5" s="14"/>
      <c r="M5" s="15"/>
      <c r="N5" s="15"/>
      <c r="O5" s="15"/>
      <c r="P5" s="11"/>
    </row>
    <row r="6" spans="1:57" ht="48.75" customHeight="1" thickBot="1" x14ac:dyDescent="0.35">
      <c r="A6" s="16" t="s">
        <v>2</v>
      </c>
      <c r="B6" s="17"/>
      <c r="C6" s="17"/>
      <c r="D6" s="18" t="s">
        <v>3</v>
      </c>
      <c r="E6" s="19" t="s">
        <v>4</v>
      </c>
      <c r="F6" s="20" t="s">
        <v>5</v>
      </c>
      <c r="G6" s="21" t="s">
        <v>6</v>
      </c>
      <c r="H6" s="22"/>
      <c r="I6" s="23"/>
      <c r="J6" s="24" t="s">
        <v>7</v>
      </c>
      <c r="K6" s="25"/>
      <c r="L6" s="26"/>
      <c r="M6" s="27" t="s">
        <v>8</v>
      </c>
      <c r="N6" s="28"/>
      <c r="O6" s="29"/>
      <c r="P6" s="30" t="s">
        <v>9</v>
      </c>
    </row>
    <row r="7" spans="1:57" ht="18.75" customHeight="1" x14ac:dyDescent="0.3">
      <c r="A7" s="31"/>
      <c r="B7" s="32"/>
      <c r="C7" s="32"/>
      <c r="D7" s="33"/>
      <c r="E7" s="34"/>
      <c r="F7" s="35"/>
      <c r="G7" s="36" t="s">
        <v>10</v>
      </c>
      <c r="H7" s="37" t="s">
        <v>11</v>
      </c>
      <c r="I7" s="38" t="s">
        <v>12</v>
      </c>
      <c r="J7" s="36" t="s">
        <v>10</v>
      </c>
      <c r="K7" s="37" t="s">
        <v>11</v>
      </c>
      <c r="L7" s="38" t="s">
        <v>12</v>
      </c>
      <c r="M7" s="39" t="s">
        <v>10</v>
      </c>
      <c r="N7" s="40" t="s">
        <v>11</v>
      </c>
      <c r="O7" s="41" t="s">
        <v>12</v>
      </c>
      <c r="P7" s="42"/>
    </row>
    <row r="8" spans="1:57" s="8" customFormat="1" ht="39.75" customHeight="1" x14ac:dyDescent="0.3">
      <c r="A8" s="43" t="s">
        <v>13</v>
      </c>
      <c r="B8" s="44" t="s">
        <v>14</v>
      </c>
      <c r="C8" s="45"/>
      <c r="D8" s="46" t="s">
        <v>15</v>
      </c>
      <c r="E8" s="47">
        <f t="shared" ref="E8:N8" si="0">E9+E10+E11+E12</f>
        <v>7334792.2099999972</v>
      </c>
      <c r="F8" s="47">
        <f>F9+F10+F11+F12</f>
        <v>8624382.1033440027</v>
      </c>
      <c r="G8" s="47">
        <f t="shared" si="0"/>
        <v>14853292.171860268</v>
      </c>
      <c r="H8" s="48">
        <f t="shared" si="0"/>
        <v>17567741.887129389</v>
      </c>
      <c r="I8" s="49">
        <f t="shared" si="0"/>
        <v>19897123.458437763</v>
      </c>
      <c r="J8" s="47">
        <f t="shared" si="0"/>
        <v>6951706.8934120825</v>
      </c>
      <c r="K8" s="48">
        <f t="shared" si="0"/>
        <v>6951706.8934120825</v>
      </c>
      <c r="L8" s="49">
        <f t="shared" si="0"/>
        <v>6951706.8934120825</v>
      </c>
      <c r="M8" s="47">
        <f t="shared" si="0"/>
        <v>6228910.0685162665</v>
      </c>
      <c r="N8" s="48">
        <f t="shared" si="0"/>
        <v>8943359.7837853879</v>
      </c>
      <c r="O8" s="50">
        <f>O9+O10+O11+O12</f>
        <v>11272741.35509376</v>
      </c>
      <c r="P8" s="51"/>
    </row>
    <row r="9" spans="1:57" s="8" customFormat="1" ht="21.75" customHeight="1" x14ac:dyDescent="0.3">
      <c r="A9" s="52"/>
      <c r="B9" s="53"/>
      <c r="C9" s="54"/>
      <c r="D9" s="55" t="s">
        <v>16</v>
      </c>
      <c r="E9" s="56">
        <f>E15+E16+E19+E24+E25+E26+E31+E35+E36+E37+E38+E39+E40+E41+E42+E43+E44+E45+E46+E47+E50+E51+E52+E55+E59+E60+E61+E62+E63+E64+E70+E71</f>
        <v>6625080.3999999976</v>
      </c>
      <c r="F9" s="56">
        <f>F15+F16+F19+F24+F25+F26+F31+F35+F36+F37+F38+F39+F40+F41+F42+F43+F44+F45+F46+F47+F50+F51+F52+F55+F59+F60+F61+F62+F63+F64+F70+F71</f>
        <v>7093578.4033440016</v>
      </c>
      <c r="G9" s="56">
        <f>G15+G16+G19+G24+G25+G26+G31+G35+G36+G37+G38+G39+G40+G41+G42+G43+G44+G45+G46+G47+G50+G51+G52+G55+G59+G60+G61+G62+G63+G64+G70+G71</f>
        <v>7936318.0682602683</v>
      </c>
      <c r="H9" s="57">
        <f>H15+H16+H19+H24+H25+H26+H31+H35+H36+H37+H38+H39+H40+H41+H42+H43+H44+H45+H46+H47+H50+H51+H52+H55+H59+H60+H61+H62+H63+H64+H70+H71</f>
        <v>7861817.7835293869</v>
      </c>
      <c r="I9" s="58">
        <f>I15+I16+I19+I24+I25+I26+I31+I35+I36+I37+I38+I39+I40+I41+I42+I43+I44+I45+I46+I47+I50+I51+I52+I55+I59+I60+I61+I62+I63+I64+I70+I71</f>
        <v>7874383.654837762</v>
      </c>
      <c r="J9" s="56">
        <v>6951706.8934120825</v>
      </c>
      <c r="K9" s="57">
        <v>6951706.8934120825</v>
      </c>
      <c r="L9" s="58">
        <v>6951706.8934120825</v>
      </c>
      <c r="M9" s="56">
        <f>M15+M16+M19+M24+M25+M26+M31+M35+M36+M37+M38+M39+M40+M41+M42+M43+M44+M45+M46+M47+M50+M51+M52+M55+M59+M60+M61+M62+M63+M64+M70+M71</f>
        <v>842739.66491626645</v>
      </c>
      <c r="N9" s="57">
        <f>N15+N16+N19+N24+N25+N26+N31+N35+N36+N37+N38+N39+N40+N41+N42+N43+N44+N45+N46+N47+N50+N51+N52+N55+N59+N60+N61+N62+N63+N64+N70+N71</f>
        <v>768239.38018538617</v>
      </c>
      <c r="O9" s="59">
        <f>O15+O16+O19+O24+O25+O26+O31+O35+O36+O37+O38+O39+O40+O41+O42+O43+O44+O45+O46+O47+O50+O51+O52+O55+O59+O60+O61+O62+O63+O64+O70+O71</f>
        <v>780805.25149375969</v>
      </c>
      <c r="P9" s="60"/>
      <c r="Q9" s="61"/>
    </row>
    <row r="10" spans="1:57" s="8" customFormat="1" ht="21" customHeight="1" x14ac:dyDescent="0.3">
      <c r="A10" s="52"/>
      <c r="B10" s="53"/>
      <c r="C10" s="54"/>
      <c r="D10" s="55" t="s">
        <v>17</v>
      </c>
      <c r="E10" s="56">
        <f>E27+E28+E29+E67+E68</f>
        <v>541271.5</v>
      </c>
      <c r="F10" s="56">
        <f t="shared" ref="F10:O10" si="1">F22+F27+F28+F29+F56+F57+F65+F67+F68</f>
        <v>1314276.2999999998</v>
      </c>
      <c r="G10" s="56">
        <f t="shared" si="1"/>
        <v>6916974.1036</v>
      </c>
      <c r="H10" s="57">
        <f t="shared" si="1"/>
        <v>9705924.103600001</v>
      </c>
      <c r="I10" s="58">
        <f t="shared" si="1"/>
        <v>12022739.8036</v>
      </c>
      <c r="J10" s="56">
        <f t="shared" si="1"/>
        <v>0</v>
      </c>
      <c r="K10" s="57">
        <f t="shared" si="1"/>
        <v>0</v>
      </c>
      <c r="L10" s="58">
        <f t="shared" si="1"/>
        <v>0</v>
      </c>
      <c r="M10" s="56">
        <f t="shared" si="1"/>
        <v>5602697.8036000002</v>
      </c>
      <c r="N10" s="57">
        <f t="shared" si="1"/>
        <v>8391647.8036000021</v>
      </c>
      <c r="O10" s="59">
        <f t="shared" si="1"/>
        <v>10708463.503600001</v>
      </c>
      <c r="P10" s="62"/>
    </row>
    <row r="11" spans="1:57" s="8" customFormat="1" ht="31.5" customHeight="1" x14ac:dyDescent="0.3">
      <c r="A11" s="52"/>
      <c r="B11" s="53"/>
      <c r="C11" s="54"/>
      <c r="D11" s="55" t="s">
        <v>18</v>
      </c>
      <c r="E11" s="56">
        <f t="shared" ref="E11:O11" si="2">E34+E49+E54</f>
        <v>118063.8</v>
      </c>
      <c r="F11" s="56">
        <f t="shared" si="2"/>
        <v>0</v>
      </c>
      <c r="G11" s="56">
        <f t="shared" si="2"/>
        <v>0</v>
      </c>
      <c r="H11" s="57">
        <f t="shared" si="2"/>
        <v>0</v>
      </c>
      <c r="I11" s="58">
        <f t="shared" si="2"/>
        <v>0</v>
      </c>
      <c r="J11" s="56">
        <f t="shared" si="2"/>
        <v>0</v>
      </c>
      <c r="K11" s="57">
        <f t="shared" si="2"/>
        <v>0</v>
      </c>
      <c r="L11" s="58">
        <f t="shared" si="2"/>
        <v>0</v>
      </c>
      <c r="M11" s="56">
        <f t="shared" si="2"/>
        <v>0</v>
      </c>
      <c r="N11" s="57">
        <f t="shared" si="2"/>
        <v>0</v>
      </c>
      <c r="O11" s="59">
        <f t="shared" si="2"/>
        <v>0</v>
      </c>
      <c r="P11" s="63"/>
    </row>
    <row r="12" spans="1:57" s="8" customFormat="1" ht="31.5" customHeight="1" x14ac:dyDescent="0.3">
      <c r="A12" s="52"/>
      <c r="B12" s="53"/>
      <c r="C12" s="54"/>
      <c r="D12" s="64" t="s">
        <v>19</v>
      </c>
      <c r="E12" s="56">
        <f>E17+E18+E20+E21</f>
        <v>50376.51</v>
      </c>
      <c r="F12" s="56">
        <f>F17+F18+F20+F21</f>
        <v>216527.4</v>
      </c>
      <c r="G12" s="56">
        <f t="shared" ref="G12:O12" si="3">G17+G18+G20+G21</f>
        <v>0</v>
      </c>
      <c r="H12" s="57">
        <f t="shared" si="3"/>
        <v>0</v>
      </c>
      <c r="I12" s="58">
        <f t="shared" si="3"/>
        <v>0</v>
      </c>
      <c r="J12" s="56">
        <f t="shared" si="3"/>
        <v>0</v>
      </c>
      <c r="K12" s="57">
        <f t="shared" si="3"/>
        <v>0</v>
      </c>
      <c r="L12" s="58">
        <f t="shared" si="3"/>
        <v>0</v>
      </c>
      <c r="M12" s="59">
        <f t="shared" si="3"/>
        <v>-216527.4</v>
      </c>
      <c r="N12" s="57">
        <f t="shared" si="3"/>
        <v>-216527.4</v>
      </c>
      <c r="O12" s="58">
        <f t="shared" si="3"/>
        <v>-216527.4</v>
      </c>
      <c r="P12" s="65"/>
    </row>
    <row r="13" spans="1:57" s="8" customFormat="1" ht="35.25" customHeight="1" x14ac:dyDescent="0.3">
      <c r="A13" s="66"/>
      <c r="B13" s="67"/>
      <c r="C13" s="68"/>
      <c r="D13" s="69" t="s">
        <v>20</v>
      </c>
      <c r="E13" s="70">
        <f t="shared" ref="E13:O13" si="4">E8-E11-E12</f>
        <v>7166351.8999999976</v>
      </c>
      <c r="F13" s="70">
        <f t="shared" si="4"/>
        <v>8407854.7033440024</v>
      </c>
      <c r="G13" s="70">
        <f t="shared" si="4"/>
        <v>14853292.171860268</v>
      </c>
      <c r="H13" s="71">
        <f t="shared" si="4"/>
        <v>17567741.887129389</v>
      </c>
      <c r="I13" s="72">
        <f t="shared" si="4"/>
        <v>19897123.458437763</v>
      </c>
      <c r="J13" s="70">
        <f t="shared" si="4"/>
        <v>6951706.8934120825</v>
      </c>
      <c r="K13" s="71">
        <f t="shared" si="4"/>
        <v>6951706.8934120825</v>
      </c>
      <c r="L13" s="72">
        <f t="shared" si="4"/>
        <v>6951706.8934120825</v>
      </c>
      <c r="M13" s="73">
        <f t="shared" si="4"/>
        <v>6445437.4685162669</v>
      </c>
      <c r="N13" s="71">
        <f t="shared" si="4"/>
        <v>9159887.1837853882</v>
      </c>
      <c r="O13" s="72">
        <f t="shared" si="4"/>
        <v>11489268.755093761</v>
      </c>
      <c r="P13" s="65"/>
    </row>
    <row r="14" spans="1:57" s="84" customFormat="1" ht="32.25" customHeight="1" thickBot="1" x14ac:dyDescent="0.3">
      <c r="A14" s="74">
        <v>1016</v>
      </c>
      <c r="B14" s="75" t="s">
        <v>21</v>
      </c>
      <c r="C14" s="75"/>
      <c r="D14" s="76"/>
      <c r="E14" s="77">
        <f>SUM(E15:E22)</f>
        <v>1827688.21</v>
      </c>
      <c r="F14" s="78">
        <f>SUM(F15:F22)</f>
        <v>2103488.8000000003</v>
      </c>
      <c r="G14" s="78">
        <f t="shared" ref="G14:O14" si="5">SUM(G15:G22)</f>
        <v>2013733.2</v>
      </c>
      <c r="H14" s="79">
        <f t="shared" si="5"/>
        <v>1926350.2</v>
      </c>
      <c r="I14" s="80">
        <f t="shared" si="5"/>
        <v>1926350.2</v>
      </c>
      <c r="J14" s="78">
        <f t="shared" si="5"/>
        <v>0</v>
      </c>
      <c r="K14" s="79">
        <f t="shared" si="5"/>
        <v>0</v>
      </c>
      <c r="L14" s="80">
        <f t="shared" si="5"/>
        <v>0</v>
      </c>
      <c r="M14" s="78">
        <f t="shared" si="5"/>
        <v>-89755.600000000166</v>
      </c>
      <c r="N14" s="79">
        <f t="shared" si="5"/>
        <v>-177138.60000000018</v>
      </c>
      <c r="O14" s="81">
        <f t="shared" si="5"/>
        <v>-177138.60000000018</v>
      </c>
      <c r="P14" s="82"/>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row>
    <row r="15" spans="1:57" s="97" customFormat="1" ht="210" customHeight="1" x14ac:dyDescent="0.3">
      <c r="A15" s="85"/>
      <c r="B15" s="86">
        <v>1</v>
      </c>
      <c r="C15" s="87">
        <v>11001</v>
      </c>
      <c r="D15" s="88" t="s">
        <v>22</v>
      </c>
      <c r="E15" s="89">
        <v>69233.399999999994</v>
      </c>
      <c r="F15" s="90">
        <v>69351.199999999997</v>
      </c>
      <c r="G15" s="91">
        <v>325375.7</v>
      </c>
      <c r="H15" s="57">
        <v>237992.7</v>
      </c>
      <c r="I15" s="92">
        <f>H15</f>
        <v>237992.7</v>
      </c>
      <c r="J15" s="56">
        <v>0</v>
      </c>
      <c r="K15" s="57">
        <v>0</v>
      </c>
      <c r="L15" s="58">
        <v>0</v>
      </c>
      <c r="M15" s="91">
        <f>G15-F15</f>
        <v>256024.5</v>
      </c>
      <c r="N15" s="57">
        <f>H15-F15</f>
        <v>168641.5</v>
      </c>
      <c r="O15" s="93">
        <f>I15-F15</f>
        <v>168641.5</v>
      </c>
      <c r="P15" s="94" t="s">
        <v>23</v>
      </c>
      <c r="Q15" s="95"/>
      <c r="R15" s="96"/>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row>
    <row r="16" spans="1:57" s="97" customFormat="1" ht="122.25" customHeight="1" x14ac:dyDescent="0.3">
      <c r="A16" s="98"/>
      <c r="B16" s="86">
        <v>2</v>
      </c>
      <c r="C16" s="87">
        <v>11004</v>
      </c>
      <c r="D16" s="88" t="s">
        <v>24</v>
      </c>
      <c r="E16" s="99">
        <v>1707778.3</v>
      </c>
      <c r="F16" s="90">
        <v>1617610.2000000002</v>
      </c>
      <c r="G16" s="91">
        <v>1688357.5</v>
      </c>
      <c r="H16" s="57">
        <f>G16</f>
        <v>1688357.5</v>
      </c>
      <c r="I16" s="92">
        <f>H16</f>
        <v>1688357.5</v>
      </c>
      <c r="J16" s="91">
        <v>0</v>
      </c>
      <c r="K16" s="57">
        <v>0</v>
      </c>
      <c r="L16" s="92">
        <v>0</v>
      </c>
      <c r="M16" s="56">
        <f>G16-F16</f>
        <v>70747.299999999814</v>
      </c>
      <c r="N16" s="57">
        <f t="shared" ref="N16:N22" si="6">H16-F16</f>
        <v>70747.299999999814</v>
      </c>
      <c r="O16" s="93">
        <f t="shared" ref="O16:O22" si="7">I16-F16</f>
        <v>70747.299999999814</v>
      </c>
      <c r="P16" s="94" t="s">
        <v>25</v>
      </c>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row>
    <row r="17" spans="1:70" s="97" customFormat="1" ht="55.5" customHeight="1" x14ac:dyDescent="0.3">
      <c r="A17" s="100"/>
      <c r="B17" s="86">
        <v>3</v>
      </c>
      <c r="C17" s="87">
        <v>11005</v>
      </c>
      <c r="D17" s="88" t="s">
        <v>26</v>
      </c>
      <c r="E17" s="99">
        <v>24090.06</v>
      </c>
      <c r="F17" s="90">
        <v>45367.1</v>
      </c>
      <c r="G17" s="56"/>
      <c r="H17" s="57"/>
      <c r="I17" s="58"/>
      <c r="J17" s="91"/>
      <c r="K17" s="57"/>
      <c r="L17" s="92"/>
      <c r="M17" s="56">
        <f t="shared" ref="M17:M22" si="8">G17-F17</f>
        <v>-45367.1</v>
      </c>
      <c r="N17" s="57">
        <f t="shared" si="6"/>
        <v>-45367.1</v>
      </c>
      <c r="O17" s="93">
        <f t="shared" si="7"/>
        <v>-45367.1</v>
      </c>
      <c r="P17" s="94"/>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row>
    <row r="18" spans="1:70" s="97" customFormat="1" ht="54.75" customHeight="1" x14ac:dyDescent="0.3">
      <c r="A18" s="100"/>
      <c r="B18" s="86">
        <v>4</v>
      </c>
      <c r="C18" s="87">
        <v>11006</v>
      </c>
      <c r="D18" s="88" t="s">
        <v>27</v>
      </c>
      <c r="E18" s="99">
        <v>26286.45</v>
      </c>
      <c r="F18" s="90">
        <v>85474</v>
      </c>
      <c r="G18" s="56"/>
      <c r="H18" s="57"/>
      <c r="I18" s="58"/>
      <c r="J18" s="91"/>
      <c r="K18" s="57"/>
      <c r="L18" s="92"/>
      <c r="M18" s="56">
        <f t="shared" si="8"/>
        <v>-85474</v>
      </c>
      <c r="N18" s="57">
        <f t="shared" si="6"/>
        <v>-85474</v>
      </c>
      <c r="O18" s="93">
        <f t="shared" si="7"/>
        <v>-85474</v>
      </c>
      <c r="P18" s="94"/>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row>
    <row r="19" spans="1:70" s="97" customFormat="1" ht="59.25" customHeight="1" x14ac:dyDescent="0.3">
      <c r="A19" s="100"/>
      <c r="B19" s="86"/>
      <c r="C19" s="87" t="s">
        <v>28</v>
      </c>
      <c r="D19" s="88" t="s">
        <v>29</v>
      </c>
      <c r="E19" s="99">
        <v>300</v>
      </c>
      <c r="F19" s="90">
        <v>0</v>
      </c>
      <c r="G19" s="56"/>
      <c r="H19" s="57"/>
      <c r="I19" s="58"/>
      <c r="J19" s="91"/>
      <c r="K19" s="57"/>
      <c r="L19" s="92"/>
      <c r="M19" s="56">
        <f t="shared" si="8"/>
        <v>0</v>
      </c>
      <c r="N19" s="57">
        <f t="shared" si="6"/>
        <v>0</v>
      </c>
      <c r="O19" s="93">
        <f t="shared" si="7"/>
        <v>0</v>
      </c>
      <c r="P19" s="94"/>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row>
    <row r="20" spans="1:70" s="97" customFormat="1" ht="59.25" customHeight="1" x14ac:dyDescent="0.3">
      <c r="A20" s="100"/>
      <c r="B20" s="86">
        <v>5</v>
      </c>
      <c r="C20" s="87">
        <v>12001</v>
      </c>
      <c r="D20" s="88" t="s">
        <v>30</v>
      </c>
      <c r="E20" s="99">
        <v>0</v>
      </c>
      <c r="F20" s="90">
        <v>70107</v>
      </c>
      <c r="G20" s="56"/>
      <c r="H20" s="57"/>
      <c r="I20" s="58"/>
      <c r="J20" s="91"/>
      <c r="K20" s="57"/>
      <c r="L20" s="92"/>
      <c r="M20" s="56">
        <f t="shared" si="8"/>
        <v>-70107</v>
      </c>
      <c r="N20" s="57">
        <f t="shared" si="6"/>
        <v>-70107</v>
      </c>
      <c r="O20" s="93">
        <f t="shared" si="7"/>
        <v>-70107</v>
      </c>
      <c r="P20" s="94"/>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row>
    <row r="21" spans="1:70" s="97" customFormat="1" ht="57.75" customHeight="1" x14ac:dyDescent="0.3">
      <c r="A21" s="100"/>
      <c r="B21" s="101">
        <v>6</v>
      </c>
      <c r="C21" s="102">
        <v>32002</v>
      </c>
      <c r="D21" s="103" t="s">
        <v>31</v>
      </c>
      <c r="E21" s="99">
        <v>0</v>
      </c>
      <c r="F21" s="90">
        <v>15579.3</v>
      </c>
      <c r="G21" s="56"/>
      <c r="H21" s="57"/>
      <c r="I21" s="58"/>
      <c r="J21" s="91"/>
      <c r="K21" s="57"/>
      <c r="L21" s="92"/>
      <c r="M21" s="56">
        <f t="shared" si="8"/>
        <v>-15579.3</v>
      </c>
      <c r="N21" s="57">
        <f t="shared" si="6"/>
        <v>-15579.3</v>
      </c>
      <c r="O21" s="93">
        <f t="shared" si="7"/>
        <v>-15579.3</v>
      </c>
      <c r="P21" s="94"/>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row>
    <row r="22" spans="1:70" s="97" customFormat="1" ht="60" customHeight="1" x14ac:dyDescent="0.3">
      <c r="A22" s="100"/>
      <c r="B22" s="101"/>
      <c r="C22" s="102">
        <v>32003</v>
      </c>
      <c r="D22" s="103" t="s">
        <v>32</v>
      </c>
      <c r="E22" s="99">
        <v>0</v>
      </c>
      <c r="F22" s="90">
        <v>200000</v>
      </c>
      <c r="G22" s="56"/>
      <c r="H22" s="57"/>
      <c r="I22" s="58"/>
      <c r="J22" s="104"/>
      <c r="K22" s="105"/>
      <c r="L22" s="106"/>
      <c r="M22" s="56">
        <f t="shared" si="8"/>
        <v>-200000</v>
      </c>
      <c r="N22" s="57">
        <f t="shared" si="6"/>
        <v>-200000</v>
      </c>
      <c r="O22" s="93">
        <f t="shared" si="7"/>
        <v>-200000</v>
      </c>
      <c r="P22" s="94"/>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row>
    <row r="23" spans="1:70" s="113" customFormat="1" ht="47.25" customHeight="1" x14ac:dyDescent="0.3">
      <c r="A23" s="107" t="s">
        <v>33</v>
      </c>
      <c r="B23" s="76" t="s">
        <v>34</v>
      </c>
      <c r="C23" s="108"/>
      <c r="D23" s="109"/>
      <c r="E23" s="78">
        <f>SUM(E24:E29)</f>
        <v>1089969.8</v>
      </c>
      <c r="F23" s="78">
        <f>SUM(F24:F29)</f>
        <v>1299686.3999999999</v>
      </c>
      <c r="G23" s="78">
        <f t="shared" ref="G23:L23" si="9">SUM(G24:G29)</f>
        <v>1435995.9160466664</v>
      </c>
      <c r="H23" s="79">
        <f t="shared" si="9"/>
        <v>1447039.1689106664</v>
      </c>
      <c r="I23" s="80">
        <f t="shared" si="9"/>
        <v>1458498.9069799997</v>
      </c>
      <c r="J23" s="110">
        <f t="shared" si="9"/>
        <v>0</v>
      </c>
      <c r="K23" s="79">
        <f t="shared" si="9"/>
        <v>0</v>
      </c>
      <c r="L23" s="111">
        <f t="shared" si="9"/>
        <v>0</v>
      </c>
      <c r="M23" s="78">
        <f>SUM(M24:M29)</f>
        <v>136309.51604666663</v>
      </c>
      <c r="N23" s="79">
        <f t="shared" ref="N23:O23" si="10">SUM(N24:N29)</f>
        <v>147352.76891066655</v>
      </c>
      <c r="O23" s="80">
        <f t="shared" si="10"/>
        <v>158812.50697999992</v>
      </c>
      <c r="P23" s="112"/>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row>
    <row r="24" spans="1:70" s="97" customFormat="1" ht="131.25" customHeight="1" x14ac:dyDescent="0.3">
      <c r="A24" s="85"/>
      <c r="B24" s="86">
        <v>7</v>
      </c>
      <c r="C24" s="114">
        <v>11001</v>
      </c>
      <c r="D24" s="88" t="s">
        <v>35</v>
      </c>
      <c r="E24" s="56">
        <v>982503</v>
      </c>
      <c r="F24" s="90">
        <v>1171468.2</v>
      </c>
      <c r="G24" s="91">
        <v>1199308.5604466666</v>
      </c>
      <c r="H24" s="57">
        <v>1210351.8133106665</v>
      </c>
      <c r="I24" s="92">
        <v>1221811.5513799998</v>
      </c>
      <c r="J24" s="115">
        <v>0</v>
      </c>
      <c r="K24" s="116">
        <v>0</v>
      </c>
      <c r="L24" s="117">
        <v>0</v>
      </c>
      <c r="M24" s="115">
        <f t="shared" ref="M24:M29" si="11">G24-F24</f>
        <v>27840.3604466666</v>
      </c>
      <c r="N24" s="116">
        <f t="shared" ref="N24:N29" si="12">H24-F24</f>
        <v>38883.613310666522</v>
      </c>
      <c r="O24" s="118">
        <f t="shared" ref="O24:O29" si="13">I24-F24</f>
        <v>50343.351379999891</v>
      </c>
      <c r="P24" s="119" t="s">
        <v>36</v>
      </c>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120"/>
      <c r="BG24" s="120"/>
      <c r="BH24" s="120"/>
      <c r="BI24" s="120"/>
      <c r="BJ24" s="120"/>
      <c r="BK24" s="120"/>
      <c r="BL24" s="120"/>
      <c r="BM24" s="120"/>
      <c r="BN24" s="120"/>
      <c r="BO24" s="120"/>
      <c r="BP24" s="120"/>
      <c r="BQ24" s="120"/>
      <c r="BR24" s="120"/>
    </row>
    <row r="25" spans="1:70" s="95" customFormat="1" ht="40.5" x14ac:dyDescent="0.3">
      <c r="A25" s="121"/>
      <c r="B25" s="122">
        <v>8</v>
      </c>
      <c r="C25" s="123">
        <v>11002</v>
      </c>
      <c r="D25" s="124" t="s">
        <v>37</v>
      </c>
      <c r="E25" s="56">
        <v>99049.4</v>
      </c>
      <c r="F25" s="90">
        <v>110045.2</v>
      </c>
      <c r="G25" s="91">
        <v>111145.65200000002</v>
      </c>
      <c r="H25" s="57">
        <f>G25</f>
        <v>111145.65200000002</v>
      </c>
      <c r="I25" s="92">
        <f>H25</f>
        <v>111145.65200000002</v>
      </c>
      <c r="J25" s="91">
        <v>0</v>
      </c>
      <c r="K25" s="57">
        <v>0</v>
      </c>
      <c r="L25" s="92">
        <v>0</v>
      </c>
      <c r="M25" s="91">
        <f t="shared" si="11"/>
        <v>1100.4520000000193</v>
      </c>
      <c r="N25" s="57">
        <f t="shared" si="12"/>
        <v>1100.4520000000193</v>
      </c>
      <c r="O25" s="93">
        <f t="shared" si="13"/>
        <v>1100.4520000000193</v>
      </c>
      <c r="P25" s="125" t="s">
        <v>38</v>
      </c>
    </row>
    <row r="26" spans="1:70" s="95" customFormat="1" ht="63.75" customHeight="1" x14ac:dyDescent="0.3">
      <c r="A26" s="121"/>
      <c r="B26" s="122"/>
      <c r="C26" s="123">
        <v>11003</v>
      </c>
      <c r="D26" s="124" t="s">
        <v>39</v>
      </c>
      <c r="E26" s="56">
        <v>1333.6</v>
      </c>
      <c r="F26" s="90">
        <v>0</v>
      </c>
      <c r="G26" s="56">
        <v>0</v>
      </c>
      <c r="H26" s="57">
        <v>0</v>
      </c>
      <c r="I26" s="58">
        <v>0</v>
      </c>
      <c r="J26" s="91"/>
      <c r="K26" s="57"/>
      <c r="L26" s="92"/>
      <c r="M26" s="91">
        <f t="shared" si="11"/>
        <v>0</v>
      </c>
      <c r="N26" s="57">
        <f t="shared" si="12"/>
        <v>0</v>
      </c>
      <c r="O26" s="93">
        <f t="shared" si="13"/>
        <v>0</v>
      </c>
      <c r="P26" s="125"/>
    </row>
    <row r="27" spans="1:70" s="97" customFormat="1" ht="84" customHeight="1" x14ac:dyDescent="0.3">
      <c r="A27" s="100"/>
      <c r="B27" s="86">
        <v>9</v>
      </c>
      <c r="C27" s="114">
        <v>31001</v>
      </c>
      <c r="D27" s="88" t="s">
        <v>40</v>
      </c>
      <c r="E27" s="56">
        <v>7083.8</v>
      </c>
      <c r="F27" s="90">
        <v>15693</v>
      </c>
      <c r="G27" s="56">
        <v>22561.700000000004</v>
      </c>
      <c r="H27" s="57">
        <v>22561.700000000004</v>
      </c>
      <c r="I27" s="58">
        <v>22561.700000000004</v>
      </c>
      <c r="J27" s="91">
        <v>0</v>
      </c>
      <c r="K27" s="57">
        <v>0</v>
      </c>
      <c r="L27" s="92">
        <v>0</v>
      </c>
      <c r="M27" s="91">
        <f t="shared" si="11"/>
        <v>6868.7000000000044</v>
      </c>
      <c r="N27" s="57">
        <f t="shared" si="12"/>
        <v>6868.7000000000044</v>
      </c>
      <c r="O27" s="93">
        <f t="shared" si="13"/>
        <v>6868.7000000000044</v>
      </c>
      <c r="P27" s="125" t="s">
        <v>41</v>
      </c>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120"/>
      <c r="BG27" s="120"/>
      <c r="BH27" s="120"/>
      <c r="BI27" s="120"/>
      <c r="BJ27" s="120"/>
      <c r="BK27" s="120"/>
      <c r="BL27" s="120"/>
      <c r="BM27" s="120"/>
      <c r="BN27" s="120"/>
      <c r="BO27" s="120"/>
      <c r="BP27" s="120"/>
      <c r="BQ27" s="120"/>
      <c r="BR27" s="120"/>
    </row>
    <row r="28" spans="1:70" s="97" customFormat="1" ht="81" customHeight="1" x14ac:dyDescent="0.3">
      <c r="A28" s="100"/>
      <c r="B28" s="86">
        <v>10</v>
      </c>
      <c r="C28" s="114">
        <v>31002</v>
      </c>
      <c r="D28" s="88" t="s">
        <v>42</v>
      </c>
      <c r="E28" s="56">
        <v>0</v>
      </c>
      <c r="F28" s="90">
        <v>0</v>
      </c>
      <c r="G28" s="91">
        <v>101000</v>
      </c>
      <c r="H28" s="57">
        <v>101000</v>
      </c>
      <c r="I28" s="92">
        <v>101000</v>
      </c>
      <c r="J28" s="91">
        <v>0</v>
      </c>
      <c r="K28" s="57">
        <v>0</v>
      </c>
      <c r="L28" s="92">
        <v>0</v>
      </c>
      <c r="M28" s="91">
        <f t="shared" si="11"/>
        <v>101000</v>
      </c>
      <c r="N28" s="57">
        <f t="shared" si="12"/>
        <v>101000</v>
      </c>
      <c r="O28" s="93">
        <f t="shared" si="13"/>
        <v>101000</v>
      </c>
      <c r="P28" s="125" t="s">
        <v>43</v>
      </c>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120"/>
      <c r="BG28" s="120"/>
      <c r="BH28" s="120"/>
      <c r="BI28" s="120"/>
      <c r="BJ28" s="120"/>
      <c r="BK28" s="120"/>
      <c r="BL28" s="120"/>
      <c r="BM28" s="120"/>
      <c r="BN28" s="120"/>
      <c r="BO28" s="120"/>
      <c r="BP28" s="120"/>
      <c r="BQ28" s="120"/>
      <c r="BR28" s="120"/>
    </row>
    <row r="29" spans="1:70" s="97" customFormat="1" ht="65.25" customHeight="1" x14ac:dyDescent="0.3">
      <c r="A29" s="98"/>
      <c r="B29" s="86">
        <v>11</v>
      </c>
      <c r="C29" s="114">
        <v>31004</v>
      </c>
      <c r="D29" s="88" t="s">
        <v>44</v>
      </c>
      <c r="E29" s="56">
        <v>0</v>
      </c>
      <c r="F29" s="90">
        <v>2480</v>
      </c>
      <c r="G29" s="91">
        <v>1980.0036</v>
      </c>
      <c r="H29" s="57">
        <v>1980.0036</v>
      </c>
      <c r="I29" s="92">
        <v>1980.0036</v>
      </c>
      <c r="J29" s="91">
        <v>0</v>
      </c>
      <c r="K29" s="57">
        <v>0</v>
      </c>
      <c r="L29" s="92">
        <v>0</v>
      </c>
      <c r="M29" s="91">
        <f t="shared" si="11"/>
        <v>-499.99639999999999</v>
      </c>
      <c r="N29" s="57">
        <f t="shared" si="12"/>
        <v>-499.99639999999999</v>
      </c>
      <c r="O29" s="93">
        <f t="shared" si="13"/>
        <v>-499.99639999999999</v>
      </c>
      <c r="P29" s="125" t="s">
        <v>45</v>
      </c>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120"/>
      <c r="BG29" s="120"/>
      <c r="BH29" s="120"/>
      <c r="BI29" s="120"/>
      <c r="BJ29" s="120"/>
      <c r="BK29" s="120"/>
      <c r="BL29" s="120"/>
      <c r="BM29" s="120"/>
      <c r="BN29" s="120"/>
      <c r="BO29" s="120"/>
      <c r="BP29" s="120"/>
      <c r="BQ29" s="120"/>
      <c r="BR29" s="120"/>
    </row>
    <row r="30" spans="1:70" s="84" customFormat="1" ht="27" customHeight="1" x14ac:dyDescent="0.25">
      <c r="A30" s="126" t="s">
        <v>46</v>
      </c>
      <c r="B30" s="76" t="s">
        <v>47</v>
      </c>
      <c r="C30" s="108"/>
      <c r="D30" s="109"/>
      <c r="E30" s="78">
        <f>+E31</f>
        <v>91568.8</v>
      </c>
      <c r="F30" s="77">
        <f t="shared" ref="F30:O30" si="14">+F31</f>
        <v>602373.80000000005</v>
      </c>
      <c r="G30" s="110">
        <f t="shared" si="14"/>
        <v>695713.21309999982</v>
      </c>
      <c r="H30" s="79">
        <f t="shared" si="14"/>
        <v>695713.21309999982</v>
      </c>
      <c r="I30" s="111">
        <f t="shared" si="14"/>
        <v>695713.21309999982</v>
      </c>
      <c r="J30" s="110">
        <f t="shared" si="14"/>
        <v>0</v>
      </c>
      <c r="K30" s="79">
        <f t="shared" si="14"/>
        <v>0</v>
      </c>
      <c r="L30" s="111">
        <f t="shared" si="14"/>
        <v>0</v>
      </c>
      <c r="M30" s="110">
        <f t="shared" si="14"/>
        <v>93339.413099999772</v>
      </c>
      <c r="N30" s="79">
        <f t="shared" si="14"/>
        <v>93339.413099999772</v>
      </c>
      <c r="O30" s="111">
        <f t="shared" si="14"/>
        <v>93339.413099999772</v>
      </c>
      <c r="P30" s="127"/>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row>
    <row r="31" spans="1:70" s="140" customFormat="1" ht="59.25" customHeight="1" x14ac:dyDescent="0.25">
      <c r="A31" s="128"/>
      <c r="B31" s="129">
        <v>12</v>
      </c>
      <c r="C31" s="130">
        <v>12001</v>
      </c>
      <c r="D31" s="131" t="s">
        <v>48</v>
      </c>
      <c r="E31" s="132">
        <v>91568.8</v>
      </c>
      <c r="F31" s="133">
        <v>602373.80000000005</v>
      </c>
      <c r="G31" s="134">
        <v>695713.21309999982</v>
      </c>
      <c r="H31" s="135">
        <f>G31</f>
        <v>695713.21309999982</v>
      </c>
      <c r="I31" s="136">
        <f>H31</f>
        <v>695713.21309999982</v>
      </c>
      <c r="J31" s="137">
        <v>0</v>
      </c>
      <c r="K31" s="138">
        <v>0</v>
      </c>
      <c r="L31" s="136">
        <v>0</v>
      </c>
      <c r="M31" s="137">
        <f>G31-F31</f>
        <v>93339.413099999772</v>
      </c>
      <c r="N31" s="138">
        <f>H31-F31</f>
        <v>93339.413099999772</v>
      </c>
      <c r="O31" s="135">
        <f>I31-F31</f>
        <v>93339.413099999772</v>
      </c>
      <c r="P31" s="125"/>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row>
    <row r="32" spans="1:70" s="84" customFormat="1" ht="39.75" customHeight="1" x14ac:dyDescent="0.25">
      <c r="A32" s="141" t="s">
        <v>49</v>
      </c>
      <c r="B32" s="76" t="s">
        <v>50</v>
      </c>
      <c r="C32" s="108"/>
      <c r="D32" s="109"/>
      <c r="E32" s="78">
        <f>E33+E36+E37+E38+E39+E40+E41+E42+E43+E44+E45+E46+E47+E48+E51+E52+E53+E56+E57</f>
        <v>1839786.2</v>
      </c>
      <c r="F32" s="78">
        <f>F33+F36+F37+F38+F39+F40+F41+F42+F43+F44+F45+F46+F47+F48+F51+F52+F53+F56+F57</f>
        <v>1588546.9033439998</v>
      </c>
      <c r="G32" s="78">
        <f>G33+G36+G37+G38+G39+G40+G41+G42+G43+G44+G45+G46+G47+G48+G51+G52+G53+G56+G57</f>
        <v>2041030.0099999998</v>
      </c>
      <c r="H32" s="79">
        <f>H33+H36+H37+H38+H39+H40+H41+H42+H43+H44+H45+H46+H47+H48+H51+H52+H53+H56+H57</f>
        <v>1778530.0099999998</v>
      </c>
      <c r="I32" s="80">
        <f>I33+I36+I37+I38+I39+I40+I41+I42+I43+I44+I45+I46+I47+I48+I51+I52+I53+I56+I57</f>
        <v>1595530.0099999998</v>
      </c>
      <c r="J32" s="78">
        <f t="shared" ref="J32:O32" si="15">J33+J36+J37+J38+J39+J40+J41+J42+J43+J44+J45+J46+J47+J48+J51+J52+J53+J56+J57</f>
        <v>0</v>
      </c>
      <c r="K32" s="78">
        <f t="shared" si="15"/>
        <v>0</v>
      </c>
      <c r="L32" s="77">
        <f t="shared" si="15"/>
        <v>0</v>
      </c>
      <c r="M32" s="78">
        <f t="shared" si="15"/>
        <v>452483.10665599996</v>
      </c>
      <c r="N32" s="79">
        <f t="shared" si="15"/>
        <v>189983.10665599996</v>
      </c>
      <c r="O32" s="81">
        <f t="shared" si="15"/>
        <v>6983.1066559999599</v>
      </c>
      <c r="P32" s="142"/>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row>
    <row r="33" spans="1:57" s="97" customFormat="1" ht="135.75" customHeight="1" x14ac:dyDescent="0.3">
      <c r="A33" s="143"/>
      <c r="B33" s="122"/>
      <c r="C33" s="123">
        <v>11001</v>
      </c>
      <c r="D33" s="88" t="s">
        <v>51</v>
      </c>
      <c r="E33" s="56">
        <f>E34+E35</f>
        <v>105290.6</v>
      </c>
      <c r="F33" s="56">
        <f>F34+F35</f>
        <v>0</v>
      </c>
      <c r="G33" s="56">
        <f t="shared" ref="G33:I33" si="16">G34+G35</f>
        <v>0</v>
      </c>
      <c r="H33" s="57">
        <f t="shared" si="16"/>
        <v>0</v>
      </c>
      <c r="I33" s="58">
        <f t="shared" si="16"/>
        <v>0</v>
      </c>
      <c r="J33" s="91">
        <v>0</v>
      </c>
      <c r="K33" s="57">
        <v>0</v>
      </c>
      <c r="L33" s="92">
        <v>0</v>
      </c>
      <c r="M33" s="56">
        <f>G33-F33</f>
        <v>0</v>
      </c>
      <c r="N33" s="57">
        <f>H33-F33</f>
        <v>0</v>
      </c>
      <c r="O33" s="59">
        <f>I33-F33</f>
        <v>0</v>
      </c>
      <c r="P33" s="144" t="s">
        <v>52</v>
      </c>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row>
    <row r="34" spans="1:57" s="97" customFormat="1" ht="28.5" customHeight="1" x14ac:dyDescent="0.3">
      <c r="A34" s="145"/>
      <c r="B34" s="122"/>
      <c r="C34" s="123"/>
      <c r="D34" s="146" t="s">
        <v>53</v>
      </c>
      <c r="E34" s="56">
        <v>104750.6</v>
      </c>
      <c r="F34" s="90">
        <v>0</v>
      </c>
      <c r="G34" s="91">
        <v>0</v>
      </c>
      <c r="H34" s="57">
        <v>0</v>
      </c>
      <c r="I34" s="92">
        <v>0</v>
      </c>
      <c r="J34" s="91"/>
      <c r="K34" s="57"/>
      <c r="L34" s="92"/>
      <c r="M34" s="56">
        <f t="shared" ref="M34:M35" si="17">G34-F34</f>
        <v>0</v>
      </c>
      <c r="N34" s="57">
        <f t="shared" ref="N34:N35" si="18">H34-F34</f>
        <v>0</v>
      </c>
      <c r="O34" s="59">
        <f t="shared" ref="O34:O35" si="19">I34-F34</f>
        <v>0</v>
      </c>
      <c r="P34" s="144"/>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row>
    <row r="35" spans="1:57" s="97" customFormat="1" ht="28.5" customHeight="1" x14ac:dyDescent="0.3">
      <c r="A35" s="145"/>
      <c r="B35" s="122"/>
      <c r="C35" s="123"/>
      <c r="D35" s="146" t="s">
        <v>54</v>
      </c>
      <c r="E35" s="56">
        <v>540</v>
      </c>
      <c r="F35" s="90">
        <v>0</v>
      </c>
      <c r="G35" s="91">
        <v>0</v>
      </c>
      <c r="H35" s="57">
        <v>0</v>
      </c>
      <c r="I35" s="92">
        <v>0</v>
      </c>
      <c r="J35" s="91"/>
      <c r="K35" s="57"/>
      <c r="L35" s="92"/>
      <c r="M35" s="56">
        <f t="shared" si="17"/>
        <v>0</v>
      </c>
      <c r="N35" s="57">
        <f t="shared" si="18"/>
        <v>0</v>
      </c>
      <c r="O35" s="59">
        <f t="shared" si="19"/>
        <v>0</v>
      </c>
      <c r="P35" s="144"/>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1:57" s="97" customFormat="1" ht="115.5" customHeight="1" x14ac:dyDescent="0.3">
      <c r="A36" s="145"/>
      <c r="B36" s="122">
        <v>13</v>
      </c>
      <c r="C36" s="123">
        <v>11002</v>
      </c>
      <c r="D36" s="88" t="s">
        <v>55</v>
      </c>
      <c r="E36" s="56">
        <v>0</v>
      </c>
      <c r="F36" s="90">
        <v>118163.23000000001</v>
      </c>
      <c r="G36" s="91">
        <v>118163.2</v>
      </c>
      <c r="H36" s="57">
        <v>118163.2</v>
      </c>
      <c r="I36" s="92">
        <v>118163.2</v>
      </c>
      <c r="J36" s="91">
        <v>0</v>
      </c>
      <c r="K36" s="57">
        <v>0</v>
      </c>
      <c r="L36" s="92">
        <v>0</v>
      </c>
      <c r="M36" s="56">
        <f>G36-F36</f>
        <v>-3.0000000013387762E-2</v>
      </c>
      <c r="N36" s="57">
        <f>H36-F36</f>
        <v>-3.0000000013387762E-2</v>
      </c>
      <c r="O36" s="59">
        <f>I36-F36</f>
        <v>-3.0000000013387762E-2</v>
      </c>
      <c r="P36" s="147" t="s">
        <v>56</v>
      </c>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row>
    <row r="37" spans="1:57" s="97" customFormat="1" ht="79.5" customHeight="1" x14ac:dyDescent="0.3">
      <c r="A37" s="145"/>
      <c r="B37" s="122">
        <v>14</v>
      </c>
      <c r="C37" s="123">
        <v>11003</v>
      </c>
      <c r="D37" s="88" t="s">
        <v>57</v>
      </c>
      <c r="E37" s="56">
        <v>10175</v>
      </c>
      <c r="F37" s="90">
        <v>15452.2</v>
      </c>
      <c r="G37" s="56">
        <v>15452.2</v>
      </c>
      <c r="H37" s="57">
        <v>15452.2</v>
      </c>
      <c r="I37" s="58">
        <v>15452.2</v>
      </c>
      <c r="J37" s="91">
        <v>0</v>
      </c>
      <c r="K37" s="57">
        <v>0</v>
      </c>
      <c r="L37" s="92">
        <v>0</v>
      </c>
      <c r="M37" s="56">
        <f>G37-F37</f>
        <v>0</v>
      </c>
      <c r="N37" s="57">
        <f>H37-F37</f>
        <v>0</v>
      </c>
      <c r="O37" s="59">
        <f>I37-F37</f>
        <v>0</v>
      </c>
      <c r="P37" s="144" t="s">
        <v>58</v>
      </c>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1:57" s="97" customFormat="1" ht="54" x14ac:dyDescent="0.3">
      <c r="A38" s="145"/>
      <c r="B38" s="122">
        <v>15</v>
      </c>
      <c r="C38" s="123">
        <v>11004</v>
      </c>
      <c r="D38" s="88" t="s">
        <v>59</v>
      </c>
      <c r="E38" s="56">
        <v>391164.3</v>
      </c>
      <c r="F38" s="90">
        <v>431979.37334400002</v>
      </c>
      <c r="G38" s="91">
        <v>566662.51</v>
      </c>
      <c r="H38" s="57">
        <f t="shared" ref="H38:I45" si="20">G38</f>
        <v>566662.51</v>
      </c>
      <c r="I38" s="92">
        <f t="shared" si="20"/>
        <v>566662.51</v>
      </c>
      <c r="J38" s="91">
        <v>0</v>
      </c>
      <c r="K38" s="57">
        <v>0</v>
      </c>
      <c r="L38" s="92">
        <v>0</v>
      </c>
      <c r="M38" s="56">
        <f>G38-F38</f>
        <v>134683.13665599999</v>
      </c>
      <c r="N38" s="57">
        <f>H38-F38</f>
        <v>134683.13665599999</v>
      </c>
      <c r="O38" s="59">
        <f>I38-F38</f>
        <v>134683.13665599999</v>
      </c>
      <c r="P38" s="125" t="s">
        <v>60</v>
      </c>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1:57" s="97" customFormat="1" ht="54" customHeight="1" x14ac:dyDescent="0.3">
      <c r="A39" s="145"/>
      <c r="B39" s="122">
        <v>16</v>
      </c>
      <c r="C39" s="123">
        <v>11005</v>
      </c>
      <c r="D39" s="88" t="s">
        <v>61</v>
      </c>
      <c r="E39" s="56">
        <v>165366.29999999999</v>
      </c>
      <c r="F39" s="90">
        <v>164366.29999999999</v>
      </c>
      <c r="G39" s="91">
        <v>164366.29999999999</v>
      </c>
      <c r="H39" s="57">
        <f t="shared" si="20"/>
        <v>164366.29999999999</v>
      </c>
      <c r="I39" s="92">
        <f t="shared" si="20"/>
        <v>164366.29999999999</v>
      </c>
      <c r="J39" s="91">
        <v>0</v>
      </c>
      <c r="K39" s="57">
        <v>0</v>
      </c>
      <c r="L39" s="92">
        <v>0</v>
      </c>
      <c r="M39" s="56">
        <f>G39-F39</f>
        <v>0</v>
      </c>
      <c r="N39" s="57">
        <f>H39-F39</f>
        <v>0</v>
      </c>
      <c r="O39" s="59">
        <f>I39-F39</f>
        <v>0</v>
      </c>
      <c r="P39" s="125" t="s">
        <v>62</v>
      </c>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1:57" s="97" customFormat="1" ht="120" customHeight="1" x14ac:dyDescent="0.3">
      <c r="A40" s="145"/>
      <c r="B40" s="122">
        <v>17</v>
      </c>
      <c r="C40" s="123">
        <v>11006</v>
      </c>
      <c r="D40" s="88" t="s">
        <v>63</v>
      </c>
      <c r="E40" s="56">
        <v>186188.2</v>
      </c>
      <c r="F40" s="90">
        <v>185280.7</v>
      </c>
      <c r="G40" s="91">
        <v>241680.7</v>
      </c>
      <c r="H40" s="57">
        <f t="shared" si="20"/>
        <v>241680.7</v>
      </c>
      <c r="I40" s="92">
        <f t="shared" si="20"/>
        <v>241680.7</v>
      </c>
      <c r="J40" s="91">
        <v>0</v>
      </c>
      <c r="K40" s="57">
        <v>0</v>
      </c>
      <c r="L40" s="92">
        <v>0</v>
      </c>
      <c r="M40" s="56">
        <f>G40-F40</f>
        <v>56400</v>
      </c>
      <c r="N40" s="57">
        <f>H40-F40</f>
        <v>56400</v>
      </c>
      <c r="O40" s="59">
        <f>I40-F40</f>
        <v>56400</v>
      </c>
      <c r="P40" s="125" t="s">
        <v>64</v>
      </c>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1:57" s="97" customFormat="1" ht="51.75" customHeight="1" x14ac:dyDescent="0.3">
      <c r="A41" s="145"/>
      <c r="B41" s="122">
        <v>18</v>
      </c>
      <c r="C41" s="123">
        <v>11007</v>
      </c>
      <c r="D41" s="88" t="s">
        <v>65</v>
      </c>
      <c r="E41" s="56">
        <v>154181.6</v>
      </c>
      <c r="F41" s="90">
        <v>197887.3</v>
      </c>
      <c r="G41" s="91">
        <v>197887.3</v>
      </c>
      <c r="H41" s="57">
        <f t="shared" si="20"/>
        <v>197887.3</v>
      </c>
      <c r="I41" s="92">
        <f t="shared" si="20"/>
        <v>197887.3</v>
      </c>
      <c r="J41" s="91">
        <v>0</v>
      </c>
      <c r="K41" s="57">
        <v>0</v>
      </c>
      <c r="L41" s="92">
        <v>0</v>
      </c>
      <c r="M41" s="56">
        <f t="shared" ref="M41:M44" si="21">G41-F41</f>
        <v>0</v>
      </c>
      <c r="N41" s="57">
        <f t="shared" ref="N41:N44" si="22">H41-F41</f>
        <v>0</v>
      </c>
      <c r="O41" s="59">
        <f t="shared" ref="O41:O44" si="23">I41-F41</f>
        <v>0</v>
      </c>
      <c r="P41" s="125" t="s">
        <v>66</v>
      </c>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1:57" s="97" customFormat="1" ht="61.5" customHeight="1" x14ac:dyDescent="0.3">
      <c r="A42" s="145"/>
      <c r="B42" s="122">
        <v>19</v>
      </c>
      <c r="C42" s="123">
        <v>11008</v>
      </c>
      <c r="D42" s="88" t="s">
        <v>67</v>
      </c>
      <c r="E42" s="56">
        <v>63606</v>
      </c>
      <c r="F42" s="90">
        <v>70404.899999999994</v>
      </c>
      <c r="G42" s="91">
        <v>70404.899999999994</v>
      </c>
      <c r="H42" s="57">
        <f t="shared" si="20"/>
        <v>70404.899999999994</v>
      </c>
      <c r="I42" s="92">
        <f t="shared" si="20"/>
        <v>70404.899999999994</v>
      </c>
      <c r="J42" s="91">
        <v>0</v>
      </c>
      <c r="K42" s="57">
        <v>0</v>
      </c>
      <c r="L42" s="92">
        <v>0</v>
      </c>
      <c r="M42" s="56">
        <f t="shared" si="21"/>
        <v>0</v>
      </c>
      <c r="N42" s="57">
        <f t="shared" si="22"/>
        <v>0</v>
      </c>
      <c r="O42" s="59">
        <f t="shared" si="23"/>
        <v>0</v>
      </c>
      <c r="P42" s="125" t="s">
        <v>68</v>
      </c>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row>
    <row r="43" spans="1:57" s="97" customFormat="1" ht="57" customHeight="1" x14ac:dyDescent="0.3">
      <c r="A43" s="145"/>
      <c r="B43" s="122">
        <v>20</v>
      </c>
      <c r="C43" s="123">
        <v>11010</v>
      </c>
      <c r="D43" s="88" t="s">
        <v>69</v>
      </c>
      <c r="E43" s="56">
        <v>169524.2</v>
      </c>
      <c r="F43" s="90">
        <v>209524.2</v>
      </c>
      <c r="G43" s="91">
        <v>209524.2</v>
      </c>
      <c r="H43" s="57">
        <f t="shared" si="20"/>
        <v>209524.2</v>
      </c>
      <c r="I43" s="92">
        <f t="shared" si="20"/>
        <v>209524.2</v>
      </c>
      <c r="J43" s="91">
        <v>0</v>
      </c>
      <c r="K43" s="57">
        <v>0</v>
      </c>
      <c r="L43" s="92">
        <v>0</v>
      </c>
      <c r="M43" s="56">
        <f t="shared" si="21"/>
        <v>0</v>
      </c>
      <c r="N43" s="57">
        <f t="shared" si="22"/>
        <v>0</v>
      </c>
      <c r="O43" s="59">
        <f t="shared" si="23"/>
        <v>0</v>
      </c>
      <c r="P43" s="125" t="s">
        <v>70</v>
      </c>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row>
    <row r="44" spans="1:57" s="97" customFormat="1" ht="57" customHeight="1" x14ac:dyDescent="0.3">
      <c r="A44" s="145"/>
      <c r="B44" s="122"/>
      <c r="C44" s="123">
        <v>11011</v>
      </c>
      <c r="D44" s="148" t="s">
        <v>71</v>
      </c>
      <c r="E44" s="56">
        <v>45659.7</v>
      </c>
      <c r="F44" s="90"/>
      <c r="G44" s="91">
        <v>0</v>
      </c>
      <c r="H44" s="57">
        <f t="shared" si="20"/>
        <v>0</v>
      </c>
      <c r="I44" s="92">
        <f t="shared" si="20"/>
        <v>0</v>
      </c>
      <c r="J44" s="91"/>
      <c r="K44" s="57"/>
      <c r="L44" s="92"/>
      <c r="M44" s="56">
        <f t="shared" si="21"/>
        <v>0</v>
      </c>
      <c r="N44" s="57">
        <f t="shared" si="22"/>
        <v>0</v>
      </c>
      <c r="O44" s="59">
        <f t="shared" si="23"/>
        <v>0</v>
      </c>
      <c r="P44" s="12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row>
    <row r="45" spans="1:57" s="97" customFormat="1" ht="73.5" customHeight="1" x14ac:dyDescent="0.3">
      <c r="A45" s="145"/>
      <c r="B45" s="122">
        <v>21</v>
      </c>
      <c r="C45" s="123">
        <v>11012</v>
      </c>
      <c r="D45" s="148" t="s">
        <v>72</v>
      </c>
      <c r="E45" s="56">
        <v>4388.7</v>
      </c>
      <c r="F45" s="90">
        <v>4388.7</v>
      </c>
      <c r="G45" s="91">
        <f>F45</f>
        <v>4388.7</v>
      </c>
      <c r="H45" s="57">
        <f>G45</f>
        <v>4388.7</v>
      </c>
      <c r="I45" s="92">
        <f t="shared" si="20"/>
        <v>4388.7</v>
      </c>
      <c r="J45" s="91"/>
      <c r="K45" s="57"/>
      <c r="L45" s="92"/>
      <c r="M45" s="56">
        <f>G45-F45</f>
        <v>0</v>
      </c>
      <c r="N45" s="57">
        <f>H45-F45</f>
        <v>0</v>
      </c>
      <c r="O45" s="59">
        <f>I45-F45</f>
        <v>0</v>
      </c>
      <c r="P45" s="125" t="s">
        <v>73</v>
      </c>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row>
    <row r="46" spans="1:57" s="97" customFormat="1" ht="57" customHeight="1" x14ac:dyDescent="0.3">
      <c r="A46" s="145"/>
      <c r="B46" s="122"/>
      <c r="C46" s="123">
        <v>11013</v>
      </c>
      <c r="D46" s="148" t="s">
        <v>74</v>
      </c>
      <c r="E46" s="56">
        <v>48800</v>
      </c>
      <c r="F46" s="90">
        <v>0</v>
      </c>
      <c r="G46" s="91">
        <v>0</v>
      </c>
      <c r="H46" s="57">
        <v>0</v>
      </c>
      <c r="I46" s="92">
        <v>0</v>
      </c>
      <c r="J46" s="91"/>
      <c r="K46" s="57"/>
      <c r="L46" s="92"/>
      <c r="M46" s="56">
        <f>G46-F46</f>
        <v>0</v>
      </c>
      <c r="N46" s="57">
        <f>H46-F46</f>
        <v>0</v>
      </c>
      <c r="O46" s="59">
        <f>I46-F46</f>
        <v>0</v>
      </c>
      <c r="P46" s="12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row>
    <row r="47" spans="1:57" s="97" customFormat="1" ht="55.5" customHeight="1" x14ac:dyDescent="0.3">
      <c r="A47" s="145"/>
      <c r="B47" s="149">
        <v>22</v>
      </c>
      <c r="C47" s="150">
        <v>12001</v>
      </c>
      <c r="D47" s="88" t="s">
        <v>75</v>
      </c>
      <c r="E47" s="56">
        <v>7000</v>
      </c>
      <c r="F47" s="90">
        <v>7000</v>
      </c>
      <c r="G47" s="91">
        <v>7000</v>
      </c>
      <c r="H47" s="57">
        <v>7000</v>
      </c>
      <c r="I47" s="92">
        <v>7000</v>
      </c>
      <c r="J47" s="91">
        <v>0</v>
      </c>
      <c r="K47" s="57">
        <v>0</v>
      </c>
      <c r="L47" s="92">
        <v>0</v>
      </c>
      <c r="M47" s="56">
        <f>G47-F47</f>
        <v>0</v>
      </c>
      <c r="N47" s="57">
        <f>H47-F47</f>
        <v>0</v>
      </c>
      <c r="O47" s="59">
        <f>I47-F47</f>
        <v>0</v>
      </c>
      <c r="P47" s="151" t="s">
        <v>76</v>
      </c>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1:57" s="97" customFormat="1" ht="84.75" customHeight="1" x14ac:dyDescent="0.3">
      <c r="A48" s="145"/>
      <c r="B48" s="149"/>
      <c r="C48" s="152">
        <v>12002</v>
      </c>
      <c r="D48" s="153" t="s">
        <v>77</v>
      </c>
      <c r="E48" s="56">
        <f>E49+E50</f>
        <v>5145</v>
      </c>
      <c r="F48" s="56">
        <f t="shared" ref="F48:I48" si="24">F49+F50</f>
        <v>0</v>
      </c>
      <c r="G48" s="56">
        <f t="shared" si="24"/>
        <v>0</v>
      </c>
      <c r="H48" s="57">
        <f t="shared" si="24"/>
        <v>0</v>
      </c>
      <c r="I48" s="58">
        <f t="shared" si="24"/>
        <v>0</v>
      </c>
      <c r="J48" s="91">
        <v>0</v>
      </c>
      <c r="K48" s="57">
        <v>0</v>
      </c>
      <c r="L48" s="92">
        <v>0</v>
      </c>
      <c r="M48" s="56">
        <f>G48-F48</f>
        <v>0</v>
      </c>
      <c r="N48" s="57">
        <f>H48-F48</f>
        <v>0</v>
      </c>
      <c r="O48" s="59">
        <f>I48-F48</f>
        <v>0</v>
      </c>
      <c r="P48" s="154" t="s">
        <v>78</v>
      </c>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1:57" s="97" customFormat="1" ht="22.5" customHeight="1" x14ac:dyDescent="0.3">
      <c r="A49" s="145"/>
      <c r="B49" s="155"/>
      <c r="C49" s="156"/>
      <c r="D49" s="146" t="s">
        <v>53</v>
      </c>
      <c r="E49" s="56">
        <v>4243.2</v>
      </c>
      <c r="F49" s="90">
        <v>0</v>
      </c>
      <c r="G49" s="91">
        <v>0</v>
      </c>
      <c r="H49" s="57">
        <v>0</v>
      </c>
      <c r="I49" s="92">
        <v>0</v>
      </c>
      <c r="J49" s="91"/>
      <c r="K49" s="57"/>
      <c r="L49" s="92"/>
      <c r="M49" s="56">
        <f t="shared" ref="M49:M51" si="25">G49-F49</f>
        <v>0</v>
      </c>
      <c r="N49" s="57">
        <f t="shared" ref="N49:N51" si="26">H49-F49</f>
        <v>0</v>
      </c>
      <c r="O49" s="59">
        <f t="shared" ref="O49:O51" si="27">I49-F49</f>
        <v>0</v>
      </c>
      <c r="P49" s="157"/>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1:57" s="97" customFormat="1" ht="24" customHeight="1" x14ac:dyDescent="0.3">
      <c r="A50" s="145"/>
      <c r="B50" s="155"/>
      <c r="C50" s="156"/>
      <c r="D50" s="146" t="s">
        <v>54</v>
      </c>
      <c r="E50" s="56">
        <v>901.8</v>
      </c>
      <c r="F50" s="90">
        <v>0</v>
      </c>
      <c r="G50" s="91">
        <v>0</v>
      </c>
      <c r="H50" s="57">
        <v>0</v>
      </c>
      <c r="I50" s="92">
        <v>0</v>
      </c>
      <c r="J50" s="91"/>
      <c r="K50" s="57"/>
      <c r="L50" s="92"/>
      <c r="M50" s="56">
        <f t="shared" si="25"/>
        <v>0</v>
      </c>
      <c r="N50" s="57">
        <f t="shared" si="26"/>
        <v>0</v>
      </c>
      <c r="O50" s="59">
        <f t="shared" si="27"/>
        <v>0</v>
      </c>
      <c r="P50" s="157"/>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1:57" s="97" customFormat="1" ht="34.5" customHeight="1" x14ac:dyDescent="0.3">
      <c r="A51" s="145"/>
      <c r="B51" s="155"/>
      <c r="C51" s="123" t="s">
        <v>79</v>
      </c>
      <c r="D51" s="158" t="s">
        <v>80</v>
      </c>
      <c r="E51" s="56">
        <v>300000</v>
      </c>
      <c r="F51" s="90">
        <v>0</v>
      </c>
      <c r="G51" s="91">
        <v>0</v>
      </c>
      <c r="H51" s="57">
        <v>0</v>
      </c>
      <c r="I51" s="92">
        <v>0</v>
      </c>
      <c r="J51" s="91"/>
      <c r="K51" s="57"/>
      <c r="L51" s="92"/>
      <c r="M51" s="56">
        <f t="shared" si="25"/>
        <v>0</v>
      </c>
      <c r="N51" s="57">
        <f t="shared" si="26"/>
        <v>0</v>
      </c>
      <c r="O51" s="59">
        <f t="shared" si="27"/>
        <v>0</v>
      </c>
      <c r="P51" s="157"/>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1:57" s="97" customFormat="1" ht="34.5" customHeight="1" x14ac:dyDescent="0.3">
      <c r="A52" s="145"/>
      <c r="B52" s="155"/>
      <c r="C52" s="159">
        <v>12005</v>
      </c>
      <c r="D52" s="158" t="s">
        <v>81</v>
      </c>
      <c r="E52" s="56">
        <v>174226.6</v>
      </c>
      <c r="F52" s="90">
        <v>0</v>
      </c>
      <c r="G52" s="91">
        <v>0</v>
      </c>
      <c r="H52" s="57">
        <v>0</v>
      </c>
      <c r="I52" s="92">
        <v>0</v>
      </c>
      <c r="J52" s="91"/>
      <c r="K52" s="57"/>
      <c r="L52" s="92"/>
      <c r="M52" s="56">
        <f>G52-F52</f>
        <v>0</v>
      </c>
      <c r="N52" s="57">
        <f>H52-F52</f>
        <v>0</v>
      </c>
      <c r="O52" s="59">
        <f>I52-F52</f>
        <v>0</v>
      </c>
      <c r="P52" s="157"/>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1:57" s="97" customFormat="1" ht="85.5" customHeight="1" x14ac:dyDescent="0.3">
      <c r="A53" s="145"/>
      <c r="B53" s="149"/>
      <c r="C53" s="152">
        <v>32001</v>
      </c>
      <c r="D53" s="160" t="s">
        <v>82</v>
      </c>
      <c r="E53" s="56">
        <f>E54+E55</f>
        <v>9070</v>
      </c>
      <c r="F53" s="56">
        <f>F54+F55</f>
        <v>0</v>
      </c>
      <c r="G53" s="56">
        <f t="shared" ref="G53:I53" si="28">G54+G55</f>
        <v>0</v>
      </c>
      <c r="H53" s="57">
        <f t="shared" si="28"/>
        <v>0</v>
      </c>
      <c r="I53" s="58">
        <f t="shared" si="28"/>
        <v>0</v>
      </c>
      <c r="J53" s="91">
        <v>0</v>
      </c>
      <c r="K53" s="57">
        <v>0</v>
      </c>
      <c r="L53" s="92">
        <v>0</v>
      </c>
      <c r="M53" s="56">
        <f t="shared" ref="M53" si="29">G53-F53</f>
        <v>0</v>
      </c>
      <c r="N53" s="57">
        <f t="shared" ref="N53" si="30">H53-F53</f>
        <v>0</v>
      </c>
      <c r="O53" s="59">
        <f t="shared" ref="O53" si="31">I53-F53</f>
        <v>0</v>
      </c>
      <c r="P53" s="161"/>
      <c r="Q53" s="95"/>
      <c r="R53" s="96"/>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row>
    <row r="54" spans="1:57" s="97" customFormat="1" ht="23.25" customHeight="1" x14ac:dyDescent="0.3">
      <c r="A54" s="145"/>
      <c r="B54" s="155"/>
      <c r="C54" s="156"/>
      <c r="D54" s="146" t="s">
        <v>53</v>
      </c>
      <c r="E54" s="56">
        <v>9070</v>
      </c>
      <c r="F54" s="90">
        <v>0</v>
      </c>
      <c r="G54" s="91">
        <v>0</v>
      </c>
      <c r="H54" s="57">
        <v>0</v>
      </c>
      <c r="I54" s="92">
        <v>0</v>
      </c>
      <c r="J54" s="91"/>
      <c r="K54" s="57"/>
      <c r="L54" s="92"/>
      <c r="M54" s="56">
        <f>G54-F54</f>
        <v>0</v>
      </c>
      <c r="N54" s="57">
        <f>H54-F54</f>
        <v>0</v>
      </c>
      <c r="O54" s="59">
        <f>I54-F54</f>
        <v>0</v>
      </c>
      <c r="P54" s="162"/>
      <c r="Q54" s="95"/>
      <c r="R54" s="96"/>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1:57" s="97" customFormat="1" ht="27" customHeight="1" x14ac:dyDescent="0.3">
      <c r="A55" s="163"/>
      <c r="B55" s="164"/>
      <c r="C55" s="165"/>
      <c r="D55" s="146" t="s">
        <v>54</v>
      </c>
      <c r="E55" s="56">
        <v>0</v>
      </c>
      <c r="F55" s="90">
        <v>0</v>
      </c>
      <c r="G55" s="91">
        <v>0</v>
      </c>
      <c r="H55" s="57">
        <v>0</v>
      </c>
      <c r="I55" s="92">
        <v>0</v>
      </c>
      <c r="J55" s="91"/>
      <c r="K55" s="57"/>
      <c r="L55" s="92"/>
      <c r="M55" s="56">
        <f t="shared" ref="M55:M56" si="32">G55-F55</f>
        <v>0</v>
      </c>
      <c r="N55" s="57">
        <f t="shared" ref="N55:N56" si="33">H55-F55</f>
        <v>0</v>
      </c>
      <c r="O55" s="59">
        <f t="shared" ref="O55:O56" si="34">I55-F55</f>
        <v>0</v>
      </c>
      <c r="P55" s="162"/>
      <c r="Q55" s="95"/>
      <c r="R55" s="96"/>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row>
    <row r="56" spans="1:57" s="97" customFormat="1" ht="66" customHeight="1" x14ac:dyDescent="0.3">
      <c r="A56" s="145"/>
      <c r="B56" s="149"/>
      <c r="C56" s="152">
        <v>32003</v>
      </c>
      <c r="D56" s="153" t="s">
        <v>83</v>
      </c>
      <c r="E56" s="56">
        <v>0</v>
      </c>
      <c r="F56" s="90">
        <v>46200</v>
      </c>
      <c r="G56" s="91">
        <v>0</v>
      </c>
      <c r="H56" s="57">
        <v>0</v>
      </c>
      <c r="I56" s="92">
        <v>0</v>
      </c>
      <c r="J56" s="91"/>
      <c r="K56" s="57"/>
      <c r="L56" s="92"/>
      <c r="M56" s="56">
        <f t="shared" si="32"/>
        <v>-46200</v>
      </c>
      <c r="N56" s="57">
        <f t="shared" si="33"/>
        <v>-46200</v>
      </c>
      <c r="O56" s="59">
        <f t="shared" si="34"/>
        <v>-46200</v>
      </c>
      <c r="P56" s="166"/>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row>
    <row r="57" spans="1:57" s="97" customFormat="1" ht="146.25" customHeight="1" x14ac:dyDescent="0.3">
      <c r="A57" s="145"/>
      <c r="B57" s="149">
        <v>23</v>
      </c>
      <c r="C57" s="152">
        <v>32004</v>
      </c>
      <c r="D57" s="167" t="s">
        <v>84</v>
      </c>
      <c r="E57" s="56">
        <v>0</v>
      </c>
      <c r="F57" s="90">
        <v>137900</v>
      </c>
      <c r="G57" s="91">
        <v>445500</v>
      </c>
      <c r="H57" s="57">
        <v>183000</v>
      </c>
      <c r="I57" s="92">
        <v>0</v>
      </c>
      <c r="J57" s="91"/>
      <c r="K57" s="57"/>
      <c r="L57" s="92"/>
      <c r="M57" s="56">
        <f>G57-F57</f>
        <v>307600</v>
      </c>
      <c r="N57" s="57">
        <f>H57-F57</f>
        <v>45100</v>
      </c>
      <c r="O57" s="59">
        <f>I57-F57</f>
        <v>-137900</v>
      </c>
      <c r="P57" s="151" t="s">
        <v>85</v>
      </c>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row>
    <row r="58" spans="1:57" s="84" customFormat="1" ht="28.5" customHeight="1" x14ac:dyDescent="0.25">
      <c r="A58" s="107" t="s">
        <v>86</v>
      </c>
      <c r="B58" s="76" t="s">
        <v>87</v>
      </c>
      <c r="C58" s="108"/>
      <c r="D58" s="109"/>
      <c r="E58" s="78">
        <f>SUM(E59:E68)</f>
        <v>2140912.1</v>
      </c>
      <c r="F58" s="77">
        <f t="shared" ref="F58:O58" si="35">SUM(F59:F68)</f>
        <v>2679768.8000000003</v>
      </c>
      <c r="G58" s="78">
        <f t="shared" si="35"/>
        <v>8316302.4727136008</v>
      </c>
      <c r="H58" s="79">
        <f t="shared" si="35"/>
        <v>11369591.93511872</v>
      </c>
      <c r="I58" s="80">
        <f t="shared" si="35"/>
        <v>13870513.768357759</v>
      </c>
      <c r="J58" s="110">
        <f t="shared" si="35"/>
        <v>0</v>
      </c>
      <c r="K58" s="79">
        <f t="shared" si="35"/>
        <v>0</v>
      </c>
      <c r="L58" s="111">
        <f t="shared" si="35"/>
        <v>0</v>
      </c>
      <c r="M58" s="78">
        <f t="shared" si="35"/>
        <v>5636533.672713601</v>
      </c>
      <c r="N58" s="79">
        <f t="shared" si="35"/>
        <v>8689823.1351187211</v>
      </c>
      <c r="O58" s="80">
        <f t="shared" si="35"/>
        <v>11190744.96835776</v>
      </c>
      <c r="P58" s="168"/>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row>
    <row r="59" spans="1:57" s="97" customFormat="1" ht="61.5" customHeight="1" x14ac:dyDescent="0.3">
      <c r="A59" s="85"/>
      <c r="B59" s="86">
        <v>24</v>
      </c>
      <c r="C59" s="114">
        <v>11001</v>
      </c>
      <c r="D59" s="88" t="s">
        <v>88</v>
      </c>
      <c r="E59" s="99">
        <v>228009.60000000001</v>
      </c>
      <c r="F59" s="90">
        <v>292179.59999999998</v>
      </c>
      <c r="G59" s="91">
        <v>295684.1727136001</v>
      </c>
      <c r="H59" s="57">
        <v>297523.63511872006</v>
      </c>
      <c r="I59" s="92">
        <v>298629.76835776004</v>
      </c>
      <c r="J59" s="91">
        <v>0</v>
      </c>
      <c r="K59" s="57">
        <v>0</v>
      </c>
      <c r="L59" s="92">
        <v>0</v>
      </c>
      <c r="M59" s="91">
        <f>G59-F59</f>
        <v>3504.5727136001224</v>
      </c>
      <c r="N59" s="57">
        <f>H59-F59</f>
        <v>5344.0351187200868</v>
      </c>
      <c r="O59" s="93">
        <f>I59-F59</f>
        <v>6450.1683577600634</v>
      </c>
      <c r="P59" s="125" t="s">
        <v>89</v>
      </c>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row>
    <row r="60" spans="1:57" s="97" customFormat="1" ht="36" customHeight="1" x14ac:dyDescent="0.3">
      <c r="A60" s="100"/>
      <c r="B60" s="86">
        <v>25</v>
      </c>
      <c r="C60" s="114">
        <v>11002</v>
      </c>
      <c r="D60" s="88" t="s">
        <v>90</v>
      </c>
      <c r="E60" s="99">
        <v>1335485.8999999999</v>
      </c>
      <c r="F60" s="90">
        <v>1335485.8999999999</v>
      </c>
      <c r="G60" s="91">
        <v>1335485.8999999999</v>
      </c>
      <c r="H60" s="57">
        <v>1335485.8999999999</v>
      </c>
      <c r="I60" s="92">
        <v>1335485.8999999999</v>
      </c>
      <c r="J60" s="91">
        <v>0</v>
      </c>
      <c r="K60" s="57">
        <v>0</v>
      </c>
      <c r="L60" s="92">
        <v>0</v>
      </c>
      <c r="M60" s="91">
        <f>G60-F60</f>
        <v>0</v>
      </c>
      <c r="N60" s="57">
        <f>H60-F60</f>
        <v>0</v>
      </c>
      <c r="O60" s="93">
        <f>I60-F60</f>
        <v>0</v>
      </c>
      <c r="P60" s="125" t="s">
        <v>91</v>
      </c>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row>
    <row r="61" spans="1:57" s="97" customFormat="1" ht="180.75" customHeight="1" x14ac:dyDescent="0.3">
      <c r="A61" s="100"/>
      <c r="B61" s="86">
        <v>26</v>
      </c>
      <c r="C61" s="114">
        <v>11003</v>
      </c>
      <c r="D61" s="88" t="s">
        <v>92</v>
      </c>
      <c r="E61" s="99">
        <v>0</v>
      </c>
      <c r="F61" s="90">
        <v>15000</v>
      </c>
      <c r="G61" s="91">
        <v>26000</v>
      </c>
      <c r="H61" s="57">
        <v>26000</v>
      </c>
      <c r="I61" s="92">
        <v>26000</v>
      </c>
      <c r="J61" s="91">
        <v>0</v>
      </c>
      <c r="K61" s="57">
        <v>0</v>
      </c>
      <c r="L61" s="92">
        <v>0</v>
      </c>
      <c r="M61" s="91">
        <f>G61-F61</f>
        <v>11000</v>
      </c>
      <c r="N61" s="57">
        <f>H61-F61</f>
        <v>11000</v>
      </c>
      <c r="O61" s="93">
        <f>I61-F61</f>
        <v>11000</v>
      </c>
      <c r="P61" s="144" t="s">
        <v>93</v>
      </c>
      <c r="Q61" s="96"/>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row>
    <row r="62" spans="1:57" s="97" customFormat="1" ht="62.25" customHeight="1" x14ac:dyDescent="0.3">
      <c r="A62" s="100"/>
      <c r="B62" s="86">
        <v>27</v>
      </c>
      <c r="C62" s="114">
        <v>11004</v>
      </c>
      <c r="D62" s="124" t="s">
        <v>94</v>
      </c>
      <c r="E62" s="99">
        <v>42194.1</v>
      </c>
      <c r="F62" s="90">
        <v>125100</v>
      </c>
      <c r="G62" s="91">
        <v>313200</v>
      </c>
      <c r="H62" s="57">
        <f>G62</f>
        <v>313200</v>
      </c>
      <c r="I62" s="92">
        <f>H62</f>
        <v>313200</v>
      </c>
      <c r="J62" s="91">
        <v>0</v>
      </c>
      <c r="K62" s="57">
        <v>0</v>
      </c>
      <c r="L62" s="92">
        <v>0</v>
      </c>
      <c r="M62" s="91">
        <f>G62-F62</f>
        <v>188100</v>
      </c>
      <c r="N62" s="57">
        <f>H62-F62</f>
        <v>188100</v>
      </c>
      <c r="O62" s="93">
        <f>I62-F62</f>
        <v>188100</v>
      </c>
      <c r="P62" s="144" t="s">
        <v>95</v>
      </c>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row>
    <row r="63" spans="1:57" s="97" customFormat="1" ht="45.75" customHeight="1" x14ac:dyDescent="0.3">
      <c r="A63" s="100"/>
      <c r="B63" s="86"/>
      <c r="C63" s="114">
        <v>11006</v>
      </c>
      <c r="D63" s="124" t="s">
        <v>96</v>
      </c>
      <c r="E63" s="99">
        <v>455.8</v>
      </c>
      <c r="F63" s="90">
        <v>0</v>
      </c>
      <c r="G63" s="91"/>
      <c r="H63" s="57"/>
      <c r="I63" s="92"/>
      <c r="J63" s="91"/>
      <c r="K63" s="57"/>
      <c r="L63" s="92"/>
      <c r="M63" s="91"/>
      <c r="N63" s="57"/>
      <c r="O63" s="93"/>
      <c r="P63" s="144"/>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row>
    <row r="64" spans="1:57" s="97" customFormat="1" ht="42.75" customHeight="1" x14ac:dyDescent="0.3">
      <c r="A64" s="100"/>
      <c r="B64" s="86"/>
      <c r="C64" s="114">
        <v>11007</v>
      </c>
      <c r="D64" s="124" t="s">
        <v>97</v>
      </c>
      <c r="E64" s="99">
        <v>579</v>
      </c>
      <c r="F64" s="90">
        <v>0</v>
      </c>
      <c r="G64" s="91"/>
      <c r="H64" s="57"/>
      <c r="I64" s="92"/>
      <c r="J64" s="91"/>
      <c r="K64" s="57"/>
      <c r="L64" s="92"/>
      <c r="M64" s="91"/>
      <c r="N64" s="57"/>
      <c r="O64" s="93"/>
      <c r="P64" s="144"/>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row>
    <row r="65" spans="1:57" s="97" customFormat="1" ht="53.25" customHeight="1" x14ac:dyDescent="0.3">
      <c r="A65" s="100"/>
      <c r="B65" s="86">
        <v>28</v>
      </c>
      <c r="C65" s="114">
        <v>31001</v>
      </c>
      <c r="D65" s="124" t="s">
        <v>98</v>
      </c>
      <c r="E65" s="99">
        <v>0</v>
      </c>
      <c r="F65" s="90">
        <v>9730</v>
      </c>
      <c r="G65" s="91">
        <v>9730</v>
      </c>
      <c r="H65" s="57">
        <f>G65</f>
        <v>9730</v>
      </c>
      <c r="I65" s="92">
        <f>H65</f>
        <v>9730</v>
      </c>
      <c r="J65" s="91"/>
      <c r="K65" s="57"/>
      <c r="L65" s="92"/>
      <c r="M65" s="91">
        <f>G65-F65</f>
        <v>0</v>
      </c>
      <c r="N65" s="57">
        <f>H65-F65</f>
        <v>0</v>
      </c>
      <c r="O65" s="93">
        <f>I65-F65</f>
        <v>0</v>
      </c>
      <c r="P65" s="144" t="s">
        <v>99</v>
      </c>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row>
    <row r="66" spans="1:57" s="97" customFormat="1" ht="48" hidden="1" customHeight="1" x14ac:dyDescent="0.3">
      <c r="A66" s="100"/>
      <c r="B66" s="86"/>
      <c r="C66" s="114">
        <v>31003</v>
      </c>
      <c r="D66" s="124" t="s">
        <v>100</v>
      </c>
      <c r="E66" s="99">
        <v>0</v>
      </c>
      <c r="F66" s="90">
        <v>0</v>
      </c>
      <c r="G66" s="91">
        <v>0</v>
      </c>
      <c r="H66" s="57">
        <v>0</v>
      </c>
      <c r="I66" s="92">
        <v>0</v>
      </c>
      <c r="J66" s="91"/>
      <c r="K66" s="57"/>
      <c r="L66" s="92"/>
      <c r="M66" s="91">
        <f>G66-F66</f>
        <v>0</v>
      </c>
      <c r="N66" s="57">
        <f>H66-F66</f>
        <v>0</v>
      </c>
      <c r="O66" s="93">
        <f>I66-F66</f>
        <v>0</v>
      </c>
      <c r="P66" s="144"/>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row>
    <row r="67" spans="1:57" s="97" customFormat="1" ht="51" customHeight="1" x14ac:dyDescent="0.3">
      <c r="A67" s="100"/>
      <c r="B67" s="86">
        <v>29</v>
      </c>
      <c r="C67" s="114">
        <v>32001</v>
      </c>
      <c r="D67" s="88" t="s">
        <v>101</v>
      </c>
      <c r="E67" s="99">
        <v>360282</v>
      </c>
      <c r="F67" s="90">
        <v>413011.7</v>
      </c>
      <c r="G67" s="56">
        <v>6336202.4000000004</v>
      </c>
      <c r="H67" s="57">
        <v>9387652.4000000004</v>
      </c>
      <c r="I67" s="58">
        <v>11887468.1</v>
      </c>
      <c r="J67" s="91">
        <v>0</v>
      </c>
      <c r="K67" s="57">
        <v>0</v>
      </c>
      <c r="L67" s="92">
        <v>0</v>
      </c>
      <c r="M67" s="91">
        <f>G67-F67</f>
        <v>5923190.7000000002</v>
      </c>
      <c r="N67" s="57">
        <f>H67-F67</f>
        <v>8974640.7000000011</v>
      </c>
      <c r="O67" s="93">
        <f>I67-F67</f>
        <v>11474456.4</v>
      </c>
      <c r="P67" s="144" t="s">
        <v>102</v>
      </c>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row>
    <row r="68" spans="1:57" s="97" customFormat="1" ht="27" x14ac:dyDescent="0.3">
      <c r="A68" s="98"/>
      <c r="B68" s="86"/>
      <c r="C68" s="114">
        <v>32002</v>
      </c>
      <c r="D68" s="88" t="s">
        <v>103</v>
      </c>
      <c r="E68" s="99">
        <v>173905.7</v>
      </c>
      <c r="F68" s="90">
        <v>489261.6</v>
      </c>
      <c r="G68" s="91">
        <v>0</v>
      </c>
      <c r="H68" s="57">
        <v>0</v>
      </c>
      <c r="I68" s="92">
        <v>0</v>
      </c>
      <c r="J68" s="91">
        <v>0</v>
      </c>
      <c r="K68" s="57">
        <v>0</v>
      </c>
      <c r="L68" s="92">
        <v>0</v>
      </c>
      <c r="M68" s="91">
        <f>G68-F68</f>
        <v>-489261.6</v>
      </c>
      <c r="N68" s="57">
        <f>H68-F68</f>
        <v>-489261.6</v>
      </c>
      <c r="O68" s="93">
        <f>I68-F68</f>
        <v>-489261.6</v>
      </c>
      <c r="P68" s="144" t="s">
        <v>104</v>
      </c>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row>
    <row r="69" spans="1:57" s="84" customFormat="1" ht="36" customHeight="1" x14ac:dyDescent="0.25">
      <c r="A69" s="126" t="s">
        <v>105</v>
      </c>
      <c r="B69" s="76" t="s">
        <v>106</v>
      </c>
      <c r="C69" s="108"/>
      <c r="D69" s="109"/>
      <c r="E69" s="78">
        <f>SUM(E70:E71)</f>
        <v>344867.1</v>
      </c>
      <c r="F69" s="77">
        <f>SUM(F70:F71)</f>
        <v>350517.4</v>
      </c>
      <c r="G69" s="110">
        <f t="shared" ref="G69:I69" si="36">SUM(G70:G71)</f>
        <v>350517.36000000004</v>
      </c>
      <c r="H69" s="79">
        <f t="shared" si="36"/>
        <v>350517.36000000004</v>
      </c>
      <c r="I69" s="111">
        <f t="shared" si="36"/>
        <v>350517.36000000004</v>
      </c>
      <c r="J69" s="110">
        <f>SUM(J70:J71)</f>
        <v>0</v>
      </c>
      <c r="K69" s="79">
        <f t="shared" ref="K69:O69" si="37">SUM(K70:K71)</f>
        <v>0</v>
      </c>
      <c r="L69" s="111">
        <f t="shared" si="37"/>
        <v>0</v>
      </c>
      <c r="M69" s="110">
        <f t="shared" si="37"/>
        <v>-3.9999999979045242E-2</v>
      </c>
      <c r="N69" s="79">
        <f t="shared" si="37"/>
        <v>-3.9999999979045242E-2</v>
      </c>
      <c r="O69" s="111">
        <f t="shared" si="37"/>
        <v>-3.9999999979045242E-2</v>
      </c>
      <c r="P69" s="142"/>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row>
    <row r="70" spans="1:57" s="97" customFormat="1" ht="54" customHeight="1" x14ac:dyDescent="0.3">
      <c r="A70" s="169"/>
      <c r="B70" s="170">
        <v>30</v>
      </c>
      <c r="C70" s="114">
        <v>11001</v>
      </c>
      <c r="D70" s="124" t="s">
        <v>106</v>
      </c>
      <c r="E70" s="99">
        <v>42303.1</v>
      </c>
      <c r="F70" s="90">
        <v>42500.7</v>
      </c>
      <c r="G70" s="91">
        <v>42500.7</v>
      </c>
      <c r="H70" s="57">
        <f>G70</f>
        <v>42500.7</v>
      </c>
      <c r="I70" s="92">
        <f>H70</f>
        <v>42500.7</v>
      </c>
      <c r="J70" s="91">
        <v>0</v>
      </c>
      <c r="K70" s="57">
        <v>0</v>
      </c>
      <c r="L70" s="92">
        <v>0</v>
      </c>
      <c r="M70" s="91">
        <f>G70-F70</f>
        <v>0</v>
      </c>
      <c r="N70" s="57">
        <f>H70-F70</f>
        <v>0</v>
      </c>
      <c r="O70" s="93">
        <f>I70-F70</f>
        <v>0</v>
      </c>
      <c r="P70" s="125" t="s">
        <v>107</v>
      </c>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row>
    <row r="71" spans="1:57" s="97" customFormat="1" ht="41.25" thickBot="1" x14ac:dyDescent="0.35">
      <c r="A71" s="171"/>
      <c r="B71" s="172">
        <v>31</v>
      </c>
      <c r="C71" s="173">
        <v>11001</v>
      </c>
      <c r="D71" s="174" t="s">
        <v>106</v>
      </c>
      <c r="E71" s="175">
        <v>302564</v>
      </c>
      <c r="F71" s="176">
        <v>308016.7</v>
      </c>
      <c r="G71" s="177">
        <v>308016.66000000003</v>
      </c>
      <c r="H71" s="178">
        <f>G71</f>
        <v>308016.66000000003</v>
      </c>
      <c r="I71" s="179">
        <f>H71</f>
        <v>308016.66000000003</v>
      </c>
      <c r="J71" s="177">
        <v>0</v>
      </c>
      <c r="K71" s="178">
        <v>0</v>
      </c>
      <c r="L71" s="179">
        <v>0</v>
      </c>
      <c r="M71" s="177">
        <f>G71-F71</f>
        <v>-3.9999999979045242E-2</v>
      </c>
      <c r="N71" s="178">
        <f>H71-F71</f>
        <v>-3.9999999979045242E-2</v>
      </c>
      <c r="O71" s="180">
        <f>I71-F71</f>
        <v>-3.9999999979045242E-2</v>
      </c>
      <c r="P71" s="181" t="s">
        <v>108</v>
      </c>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row>
    <row r="72" spans="1:57" ht="26.25" customHeight="1" x14ac:dyDescent="0.3">
      <c r="D72" s="2"/>
      <c r="E72" s="182"/>
      <c r="J72" s="183"/>
      <c r="K72" s="183"/>
      <c r="L72" s="183"/>
    </row>
    <row r="73" spans="1:57" ht="80.25" customHeight="1" x14ac:dyDescent="0.3">
      <c r="B73" s="184"/>
      <c r="C73" s="184"/>
      <c r="D73" s="184"/>
      <c r="E73" s="184"/>
      <c r="F73" s="184"/>
      <c r="G73" s="184"/>
      <c r="H73" s="184"/>
      <c r="I73" s="184"/>
    </row>
    <row r="74" spans="1:57" ht="36" customHeight="1" x14ac:dyDescent="0.3"/>
    <row r="75" spans="1:57" ht="21" customHeight="1" x14ac:dyDescent="0.3">
      <c r="G75" s="5">
        <f>G59</f>
        <v>295684.1727136001</v>
      </c>
      <c r="H75" s="5">
        <f t="shared" ref="H75:I75" si="38">H59</f>
        <v>297523.63511872006</v>
      </c>
      <c r="I75" s="5">
        <f t="shared" si="38"/>
        <v>298629.76835776004</v>
      </c>
    </row>
    <row r="76" spans="1:57" ht="26.25" customHeight="1" x14ac:dyDescent="0.3"/>
    <row r="77" spans="1:57" ht="38.25" customHeight="1" x14ac:dyDescent="0.3"/>
    <row r="78" spans="1:57" ht="33" customHeight="1" x14ac:dyDescent="0.3">
      <c r="E78" s="185"/>
      <c r="F78" s="185"/>
      <c r="G78" s="185"/>
      <c r="H78" s="185"/>
      <c r="I78" s="185"/>
    </row>
    <row r="79" spans="1:57" ht="48.75" customHeight="1" x14ac:dyDescent="0.3">
      <c r="E79" s="185"/>
      <c r="F79" s="185"/>
      <c r="G79" s="185"/>
      <c r="H79" s="185"/>
      <c r="I79" s="185"/>
    </row>
    <row r="80" spans="1:57" ht="33" customHeight="1" x14ac:dyDescent="0.3">
      <c r="E80" s="186"/>
      <c r="F80" s="186"/>
      <c r="G80" s="186"/>
      <c r="H80" s="186"/>
      <c r="I80" s="186"/>
    </row>
    <row r="81" spans="2:15" ht="34.5" customHeight="1" x14ac:dyDescent="0.3">
      <c r="E81" s="186"/>
      <c r="F81" s="186"/>
      <c r="G81" s="186"/>
      <c r="H81" s="186"/>
      <c r="I81" s="186"/>
      <c r="M81" s="187"/>
      <c r="N81" s="187"/>
      <c r="O81" s="187"/>
    </row>
    <row r="82" spans="2:15" ht="27.75" customHeight="1" x14ac:dyDescent="0.3">
      <c r="E82" s="186"/>
      <c r="F82" s="186"/>
      <c r="G82" s="186"/>
      <c r="H82" s="186"/>
      <c r="I82" s="186"/>
      <c r="M82" s="187"/>
      <c r="N82" s="187"/>
      <c r="O82" s="187"/>
    </row>
    <row r="83" spans="2:15" ht="24.75" customHeight="1" x14ac:dyDescent="0.3"/>
    <row r="88" spans="2:15" ht="93" customHeight="1" x14ac:dyDescent="0.3">
      <c r="B88" s="6"/>
      <c r="C88" s="6"/>
      <c r="D88" s="6"/>
      <c r="E88" s="97"/>
      <c r="F88" s="182"/>
      <c r="G88" s="188"/>
      <c r="H88" s="97"/>
      <c r="I88" s="97"/>
    </row>
    <row r="89" spans="2:15" ht="55.5" customHeight="1" x14ac:dyDescent="0.3">
      <c r="B89" s="6"/>
      <c r="C89" s="6"/>
      <c r="D89" s="6"/>
      <c r="E89" s="97"/>
      <c r="F89" s="182"/>
      <c r="G89" s="188"/>
      <c r="H89" s="97"/>
      <c r="I89" s="97"/>
    </row>
  </sheetData>
  <mergeCells count="22">
    <mergeCell ref="E79:I79"/>
    <mergeCell ref="E80:I82"/>
    <mergeCell ref="B32:D32"/>
    <mergeCell ref="P48:P53"/>
    <mergeCell ref="B58:D58"/>
    <mergeCell ref="B69:D69"/>
    <mergeCell ref="A70:A71"/>
    <mergeCell ref="E78:I78"/>
    <mergeCell ref="M6:O6"/>
    <mergeCell ref="A8:A13"/>
    <mergeCell ref="B8:C13"/>
    <mergeCell ref="B14:D14"/>
    <mergeCell ref="B23:D23"/>
    <mergeCell ref="B30:D30"/>
    <mergeCell ref="A2:K2"/>
    <mergeCell ref="A3:K4"/>
    <mergeCell ref="A6:C7"/>
    <mergeCell ref="D6:D7"/>
    <mergeCell ref="E6:E7"/>
    <mergeCell ref="F6:F7"/>
    <mergeCell ref="G6:I6"/>
    <mergeCell ref="J6:L6"/>
  </mergeCells>
  <pageMargins left="0.24" right="0.16" top="0.2" bottom="0.2" header="0.2" footer="0.22"/>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AMPOP</vt:lpstr>
      <vt:lpstr>Sheet1</vt:lpstr>
      <vt:lpstr>AMPOP!Print_Area</vt:lpstr>
      <vt:lpstr>AMPOP!Print_Titles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2023-03-23T11:36:04Z</dcterms:modified>
</cp:coreProperties>
</file>