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6B49B11B-AB21-4C4A-AAF2-7A2B73CB8D6C}" xr6:coauthVersionLast="47" xr6:coauthVersionMax="47" xr10:uidLastSave="{00000000-0000-0000-0000-000000000000}"/>
  <bookViews>
    <workbookView xWindow="-120" yWindow="-120" windowWidth="29040" windowHeight="15720" tabRatio="801" xr2:uid="{00000000-000D-0000-FFFF-FFFF00000000}"/>
  </bookViews>
  <sheets>
    <sheet name="AMPOP Հ 11" sheetId="5" r:id="rId1"/>
  </sheets>
  <definedNames>
    <definedName name="AgencyCode">#REF!</definedName>
    <definedName name="AgencyName">#REF!</definedName>
    <definedName name="ampop_krchat">#REF!</definedName>
    <definedName name="Functional1">#REF!</definedName>
    <definedName name="PANature">#REF!</definedName>
    <definedName name="PAType">#REF!</definedName>
    <definedName name="Performance2">#REF!</definedName>
    <definedName name="PerformanceType">#REF!</definedName>
    <definedName name="_xlnm.Print_Area" localSheetId="0">'AMPOP Հ 11'!$A$2:$P$73</definedName>
    <definedName name="_xlnm.Print_Titles" localSheetId="0">'AMPOP Հ 11'!$6:$7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5" l="1"/>
  <c r="M73" i="5"/>
  <c r="N73" i="5"/>
  <c r="O73" i="5"/>
  <c r="J9" i="5" l="1"/>
  <c r="K9" i="5"/>
  <c r="L9" i="5"/>
  <c r="J10" i="5"/>
  <c r="K10" i="5"/>
  <c r="L10" i="5"/>
  <c r="G10" i="5"/>
  <c r="H10" i="5"/>
  <c r="I10" i="5"/>
  <c r="F10" i="5"/>
  <c r="H51" i="5" l="1"/>
  <c r="G45" i="5"/>
  <c r="H45" i="5" s="1"/>
  <c r="G14" i="5"/>
  <c r="H72" i="5"/>
  <c r="E23" i="5" l="1"/>
  <c r="I51" i="5"/>
  <c r="I45" i="5"/>
  <c r="E31" i="5"/>
  <c r="E10" i="5" s="1"/>
  <c r="E9" i="5" l="1"/>
  <c r="H18" i="5" l="1"/>
  <c r="I18" i="5" s="1"/>
  <c r="H19" i="5"/>
  <c r="I19" i="5" s="1"/>
  <c r="H20" i="5"/>
  <c r="I20" i="5" s="1"/>
  <c r="H21" i="5"/>
  <c r="I21" i="5" s="1"/>
  <c r="H60" i="5" l="1"/>
  <c r="G9" i="5" l="1"/>
  <c r="H9" i="5"/>
  <c r="F23" i="5" l="1"/>
  <c r="F9" i="5"/>
  <c r="F14" i="5"/>
  <c r="O18" i="5" l="1"/>
  <c r="O19" i="5"/>
  <c r="O20" i="5"/>
  <c r="O21" i="5"/>
  <c r="O22" i="5"/>
  <c r="N18" i="5"/>
  <c r="N19" i="5"/>
  <c r="N20" i="5"/>
  <c r="N21" i="5"/>
  <c r="N22" i="5"/>
  <c r="M18" i="5"/>
  <c r="M19" i="5"/>
  <c r="M20" i="5"/>
  <c r="M21" i="5"/>
  <c r="M22" i="5"/>
  <c r="M31" i="5"/>
  <c r="M58" i="5"/>
  <c r="N58" i="5"/>
  <c r="O58" i="5"/>
  <c r="M55" i="5"/>
  <c r="N55" i="5"/>
  <c r="O55" i="5"/>
  <c r="M56" i="5"/>
  <c r="N56" i="5"/>
  <c r="O56" i="5"/>
  <c r="M57" i="5"/>
  <c r="N57" i="5"/>
  <c r="O57" i="5"/>
  <c r="M52" i="5"/>
  <c r="N52" i="5"/>
  <c r="O52" i="5"/>
  <c r="M49" i="5"/>
  <c r="N49" i="5"/>
  <c r="O49" i="5"/>
  <c r="M50" i="5"/>
  <c r="N50" i="5"/>
  <c r="O50" i="5"/>
  <c r="M51" i="5"/>
  <c r="N51" i="5"/>
  <c r="O51" i="5"/>
  <c r="M46" i="5"/>
  <c r="N46" i="5"/>
  <c r="O46" i="5"/>
  <c r="M41" i="5"/>
  <c r="M42" i="5"/>
  <c r="M43" i="5"/>
  <c r="M44" i="5"/>
  <c r="M40" i="5"/>
  <c r="M39" i="5"/>
  <c r="M38" i="5"/>
  <c r="M37" i="5"/>
  <c r="N37" i="5"/>
  <c r="O37" i="5"/>
  <c r="M36" i="5"/>
  <c r="N36" i="5"/>
  <c r="O36" i="5"/>
  <c r="M34" i="5"/>
  <c r="N34" i="5"/>
  <c r="O34" i="5"/>
  <c r="M35" i="5"/>
  <c r="N35" i="5"/>
  <c r="O35" i="5"/>
  <c r="J32" i="5"/>
  <c r="K32" i="5"/>
  <c r="L32" i="5"/>
  <c r="M25" i="5"/>
  <c r="O11" i="5" l="1"/>
  <c r="N12" i="5"/>
  <c r="M12" i="5"/>
  <c r="O12" i="5"/>
  <c r="N11" i="5"/>
  <c r="J14" i="5"/>
  <c r="K14" i="5"/>
  <c r="L14" i="5"/>
  <c r="M15" i="5"/>
  <c r="M11" i="5"/>
  <c r="G11" i="5"/>
  <c r="G8" i="5" s="1"/>
  <c r="H11" i="5"/>
  <c r="I11" i="5"/>
  <c r="J11" i="5"/>
  <c r="K11" i="5"/>
  <c r="L11" i="5"/>
  <c r="G12" i="5"/>
  <c r="H12" i="5"/>
  <c r="I12" i="5"/>
  <c r="J12" i="5"/>
  <c r="K12" i="5"/>
  <c r="L12" i="5"/>
  <c r="J23" i="5"/>
  <c r="K23" i="5"/>
  <c r="L23" i="5"/>
  <c r="N15" i="5"/>
  <c r="M17" i="5"/>
  <c r="M24" i="5"/>
  <c r="N24" i="5"/>
  <c r="O24" i="5"/>
  <c r="M26" i="5"/>
  <c r="N26" i="5"/>
  <c r="O26" i="5"/>
  <c r="M28" i="5"/>
  <c r="N28" i="5"/>
  <c r="O28" i="5"/>
  <c r="M29" i="5"/>
  <c r="N29" i="5"/>
  <c r="O29" i="5"/>
  <c r="M30" i="5"/>
  <c r="M47" i="5"/>
  <c r="N47" i="5"/>
  <c r="O47" i="5"/>
  <c r="M61" i="5"/>
  <c r="N61" i="5"/>
  <c r="O61" i="5"/>
  <c r="M62" i="5"/>
  <c r="N62" i="5"/>
  <c r="O62" i="5"/>
  <c r="M63" i="5"/>
  <c r="N63" i="5"/>
  <c r="O63" i="5"/>
  <c r="M64" i="5"/>
  <c r="M67" i="5"/>
  <c r="M68" i="5"/>
  <c r="N68" i="5"/>
  <c r="O68" i="5"/>
  <c r="M69" i="5"/>
  <c r="N69" i="5"/>
  <c r="O69" i="5"/>
  <c r="M70" i="5"/>
  <c r="N70" i="5"/>
  <c r="O70" i="5"/>
  <c r="M72" i="5"/>
  <c r="G60" i="5"/>
  <c r="G33" i="5"/>
  <c r="H33" i="5"/>
  <c r="H32" i="5" s="1"/>
  <c r="I33" i="5"/>
  <c r="F33" i="5"/>
  <c r="F32" i="5" s="1"/>
  <c r="G23" i="5"/>
  <c r="M10" i="5" l="1"/>
  <c r="O54" i="5"/>
  <c r="N54" i="5"/>
  <c r="M54" i="5"/>
  <c r="O33" i="5"/>
  <c r="N33" i="5"/>
  <c r="M33" i="5"/>
  <c r="M71" i="5"/>
  <c r="M60" i="5"/>
  <c r="K8" i="5"/>
  <c r="K13" i="5" s="1"/>
  <c r="L8" i="5"/>
  <c r="L13" i="5" s="1"/>
  <c r="J8" i="5"/>
  <c r="J13" i="5" s="1"/>
  <c r="M23" i="5"/>
  <c r="M14" i="5"/>
  <c r="O48" i="5"/>
  <c r="N48" i="5"/>
  <c r="M48" i="5"/>
  <c r="L71" i="5" l="1"/>
  <c r="K71" i="5"/>
  <c r="J71" i="5"/>
  <c r="L60" i="5"/>
  <c r="K60" i="5"/>
  <c r="J60" i="5"/>
  <c r="L30" i="5"/>
  <c r="K30" i="5"/>
  <c r="J30" i="5"/>
  <c r="M45" i="5" l="1"/>
  <c r="G32" i="5"/>
  <c r="M9" i="5" l="1"/>
  <c r="M8" i="5" s="1"/>
  <c r="M13" i="5" s="1"/>
  <c r="G13" i="5"/>
  <c r="N45" i="5"/>
  <c r="M32" i="5"/>
  <c r="I72" i="5"/>
  <c r="I9" i="5" s="1"/>
  <c r="N72" i="5"/>
  <c r="O72" i="5" l="1"/>
  <c r="O45" i="5"/>
  <c r="N67" i="5"/>
  <c r="N64" i="5"/>
  <c r="N60" i="5" l="1"/>
  <c r="O71" i="5"/>
  <c r="N71" i="5"/>
  <c r="I60" i="5"/>
  <c r="O64" i="5"/>
  <c r="O67" i="5"/>
  <c r="N43" i="5"/>
  <c r="N42" i="5"/>
  <c r="N41" i="5"/>
  <c r="N40" i="5"/>
  <c r="N39" i="5"/>
  <c r="O60" i="5" l="1"/>
  <c r="O44" i="5"/>
  <c r="N44" i="5"/>
  <c r="N38" i="5"/>
  <c r="O43" i="5"/>
  <c r="O40" i="5"/>
  <c r="O41" i="5"/>
  <c r="O39" i="5"/>
  <c r="O42" i="5"/>
  <c r="N25" i="5" l="1"/>
  <c r="N23" i="5" s="1"/>
  <c r="N32" i="5"/>
  <c r="O38" i="5"/>
  <c r="O32" i="5" s="1"/>
  <c r="I32" i="5"/>
  <c r="N31" i="5"/>
  <c r="H23" i="5"/>
  <c r="N30" i="5" l="1"/>
  <c r="N10" i="5"/>
  <c r="O31" i="5"/>
  <c r="N17" i="5"/>
  <c r="N9" i="5" s="1"/>
  <c r="H14" i="5"/>
  <c r="O15" i="5"/>
  <c r="I23" i="5"/>
  <c r="O25" i="5"/>
  <c r="O23" i="5" s="1"/>
  <c r="O30" i="5" l="1"/>
  <c r="O10" i="5"/>
  <c r="N8" i="5"/>
  <c r="N13" i="5" s="1"/>
  <c r="O17" i="5"/>
  <c r="H8" i="5"/>
  <c r="O14" i="5"/>
  <c r="I14" i="5"/>
  <c r="N14" i="5"/>
  <c r="O9" i="5" l="1"/>
  <c r="O8" i="5" s="1"/>
  <c r="O13" i="5" s="1"/>
  <c r="H13" i="5"/>
  <c r="I8" i="5"/>
  <c r="I13" i="5" l="1"/>
  <c r="F11" i="5" l="1"/>
  <c r="F12" i="5"/>
  <c r="E14" i="5"/>
  <c r="E11" i="5"/>
  <c r="E12" i="5"/>
  <c r="E71" i="5"/>
  <c r="F8" i="5" l="1"/>
  <c r="F13" i="5" s="1"/>
  <c r="E48" i="5"/>
  <c r="E54" i="5"/>
  <c r="E33" i="5"/>
  <c r="E32" i="5" l="1"/>
  <c r="E60" i="5" l="1"/>
  <c r="F71" i="5" l="1"/>
  <c r="E30" i="5" l="1"/>
  <c r="E8" i="5" l="1"/>
  <c r="E13" i="5" l="1"/>
  <c r="F30" i="5" l="1"/>
  <c r="G30" i="5"/>
  <c r="H30" i="5"/>
  <c r="I30" i="5"/>
  <c r="G71" i="5"/>
  <c r="H71" i="5"/>
  <c r="I71" i="5"/>
  <c r="F60" i="5" l="1"/>
</calcChain>
</file>

<file path=xl/sharedStrings.xml><?xml version="1.0" encoding="utf-8"?>
<sst xmlns="http://schemas.openxmlformats.org/spreadsheetml/2006/main" count="130" uniqueCount="117">
  <si>
    <t xml:space="preserve"> Աջակցություն Կովկասի տարածաշրջանային բնապահպանական կենտրոնի հայաստանյան մասնաճյուղին</t>
  </si>
  <si>
    <t xml:space="preserve"> Անտառկառավարման պլանների կազմում</t>
  </si>
  <si>
    <t xml:space="preserve"> Շրջակա միջավայրի վրա ազդեցության գնահատում և փորձաքննություն</t>
  </si>
  <si>
    <t>ՏԵՂԵԿԱՆՔ</t>
  </si>
  <si>
    <t>Դասիչը</t>
  </si>
  <si>
    <t xml:space="preserve"> Շրջակա միջավայրի նախարարության կողմից պետական բյուջեի ֆինանսավորմամբ իրականացվող ծրագրերն ու միջոցառումները</t>
  </si>
  <si>
    <t>Ծրագրի</t>
  </si>
  <si>
    <t>Միջոցառման</t>
  </si>
  <si>
    <t>Ընդամենը շրջակա միջավայրի  նախարարություն
այդ թվում`</t>
  </si>
  <si>
    <t>Ընթացիկ</t>
  </si>
  <si>
    <t>Կապիտալ</t>
  </si>
  <si>
    <t xml:space="preserve"> Շրջակա միջավայրի վրա ազդեցության գնահատում և մոնիթորինգ</t>
  </si>
  <si>
    <t xml:space="preserve"> 1071</t>
  </si>
  <si>
    <t xml:space="preserve"> 1133</t>
  </si>
  <si>
    <t xml:space="preserve"> Բնապահպանական սուբվենցիաներ համայնքներին</t>
  </si>
  <si>
    <t xml:space="preserve"> 1155</t>
  </si>
  <si>
    <t xml:space="preserve"> Սևանա լճի ջրածածկ անտառտնկարկների մաքրում</t>
  </si>
  <si>
    <t xml:space="preserve"> Սևանա լճում և նրա ջրահավաք ավազանում ձկան և խեցգետնի պաշարների հաշվառում</t>
  </si>
  <si>
    <t xml:space="preserve"> 1173</t>
  </si>
  <si>
    <t xml:space="preserve"> Անտառների կառավարում</t>
  </si>
  <si>
    <t xml:space="preserve"> Անտառների կադաստրի վարում</t>
  </si>
  <si>
    <t xml:space="preserve"> Անտառների վնասակար օրգանիզմների դեմ պայքար</t>
  </si>
  <si>
    <t xml:space="preserve"> Անտառվերականգնման և անտառապատման աշխատանքներ</t>
  </si>
  <si>
    <t xml:space="preserve"> 1186</t>
  </si>
  <si>
    <t xml:space="preserve"> Բնագիտական նմուշների պահպանություն և ցուցադրություն</t>
  </si>
  <si>
    <t xml:space="preserve"> Կենդանաբանական այգու ցուցադրություններ</t>
  </si>
  <si>
    <t xml:space="preserve"> Շրջակա միջավայրի ոլորտում քաղաքականության մշակում, ծրագրերի համակարգում և մոնիտորինգ</t>
  </si>
  <si>
    <t>Շրջակա միջավայրի ոլորտի ծրագրերի իրականացում</t>
  </si>
  <si>
    <t>ՀՀ շրջակա միջավայրի նախարարության տեխնիկական կարողությունների ընդլայնում</t>
  </si>
  <si>
    <t>Գերմանիայի զարգացման վարկերի բանկի (KFW) աջակցությամբ իրականացվող դրամաշնորհային ծրագրի շրջանակներում Սյունիքի մարզի ԲՀՊՏ-ներին, անտառային տարածքների, ոլորտի պետական կառույցների տեխնիկական կարողությունների բարելավում</t>
  </si>
  <si>
    <t>Գերմանիայի զարգացման վարկերի բանկի (KFW) կողմից տրամադրվող դրամաշնորհային ծրագրի շրջանակներում ՀՀ Սյունիքի մարզի բնության հատուկ պահպանվող տարածքների հարակից համայնքների սոցիալ-տնտեսական վիճակի բարելավմանն ուղղված աջակցություն</t>
  </si>
  <si>
    <t>Գերմանիայի զարգացման վարկերի բանկի (KFW)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t>
  </si>
  <si>
    <t xml:space="preserve"> Հիդրոօդերևութաբանության, շրջակա  միջավայրի մոնիտորինգ  և տեղեկատվության  ապահովում</t>
  </si>
  <si>
    <t>Բնապահպանական ծրագրերի իրականացում համայնքներում</t>
  </si>
  <si>
    <t>2025</t>
  </si>
  <si>
    <t>Միջոցառման շրջանակներում նախատեսվում է իրականացնել՝
1.Սևանա  լճում  ձկան  պաշարների  հաշվառում, 
2.Սևանա  լճում  խեցգետնի  պաշարների  հաշվառում,
3.Սևանա  լճի  ջրահավաք ավազանի գետերում ձկան  և  խեցգետնի  ապրելու պայմանների բացահայտում:</t>
  </si>
  <si>
    <t>Շրջակա միջավայրի ոլորտում պետական քաղաքականության մշակում ծրագրերի համակարգում և մոնիտորինգ</t>
  </si>
  <si>
    <t xml:space="preserve">Անտառային կոմիտեի շենքային պայմանների բարելավում </t>
  </si>
  <si>
    <t xml:space="preserve">Գերմանիայի զարգացման վարկերի բանկի (KFW)  դրամաշնորհային ծրագիր </t>
  </si>
  <si>
    <t>‹‹ԲԾԻԳ›› ՊՀ կողմից իրականացվող դրամաշնորհային ծրագրեր</t>
  </si>
  <si>
    <t>Ցուցանիշը առանց KFW-ի և ԲԾԻԳ-ի դրամաշնորհային ծրագրերի</t>
  </si>
  <si>
    <t>Արարատյան դաշտավայրի խորքային հորերի լուծարման և կոնսերվացման 
եղանակների ու պահանջվող միջոցների հաշվարկի վերանայում</t>
  </si>
  <si>
    <t>«Անցում էլեկտրական շարժունակությանը Հայաստանում» դրամաշնորհային ծրագրի կազմակերպչական աշխատանքների իրականացում</t>
  </si>
  <si>
    <t>«Շենքերի ոլորտում չափողականություն, հաշվետվողականություն և հավաստագրում (ՉՀՀ)» համակարգի ստեղծում և գիտելիքների կառավարում</t>
  </si>
  <si>
    <t>«Անցում էլեկտրական շարժունակությանը Հայաստանում» դրամաշնորհային ծրագրի շրջանակներում պետական կառույցներին աջակցություն</t>
  </si>
  <si>
    <t xml:space="preserve">«Անցում էլեկտրական շարժունակությանը Հայաստանում» դրամաշնորհային ծրագրի շրջանակներում էլեկտրամոբիլների լիցքավորման կայանների տեղադրում </t>
  </si>
  <si>
    <t xml:space="preserve">  «Հիդրոօդերևութաբանության և մոնիթորինգի կենտրոն» ՊՈԱԿ-ի տեխնիկական միջոցների արդիականացում և նոր սարքավորումների ձեռք բերում</t>
  </si>
  <si>
    <t xml:space="preserve"> Սևանա լիճ թափվող գետերի մաքրման աշխատանքների կատարման նախագծանախահաշվային փաթեթի ձեռք բերում</t>
  </si>
  <si>
    <t xml:space="preserve"> Ընդերքօգտագործման թափոնների լքված, տիրազուրկ տեղամասերի և օբյեկտների ռեկուլտիվացիայի համար նախագծային փաթեթների մշակում</t>
  </si>
  <si>
    <t>Արտասահմանյան պաշտոնական գործուղումներ</t>
  </si>
  <si>
    <t>Դրամաշնորհային միջոցներ</t>
  </si>
  <si>
    <t>Համաֆինանսավորում</t>
  </si>
  <si>
    <t xml:space="preserve">Սևանա լճի և ջրհավաք ավազանի բնապահպանական ուսումնասիրության իրականացման դրամաշնորհային ծրագիր </t>
  </si>
  <si>
    <t>Որսի օբյեկտ հանդիսացող կենդանիների հաշվառում</t>
  </si>
  <si>
    <t>Սևանա լճի ջրածածկ անտառտնկարկների մաքրման աշխատանքների կատարման համար անտառների գույքագրման խորհրդատվական ծառայություններ</t>
  </si>
  <si>
    <t>«Սևան ազգային պարկ» ՊՈԱԿ-ին աջակցության տրամադրում</t>
  </si>
  <si>
    <t xml:space="preserve">Արտասահմանյան պաշտոնական գործուղումներ </t>
  </si>
  <si>
    <t>Արտասահմանյան պատվիրակությունների ընդունելություններ</t>
  </si>
  <si>
    <t>2026</t>
  </si>
  <si>
    <t>Միջոցառման գծով ծախսերը նախատեսված են առկա համակարգչային տեխնիկան լիցենզավորված համակարգչային ծրագրերով ապահովելու նպատակով։</t>
  </si>
  <si>
    <t xml:space="preserve">  Հաշվի առնելով, որ 2021 թվականի դեկտեմբերի 17-ին Շրջակա միջավայրի նախարարության և ծրագրի միջազգային դոնոր KFW բանկի միջև կնքված համաձայնագրի ժամկետը լրացել է, ինչով նախատեսված  էր ծրագրի իրականացման ժամկետը երկարաձգել ևս 18 ամսով, ներկայումս Շրջակա միջավայրի նախարարության և ծրագրի միջազգային դոնոր KFW բանկի միջև ընթանում են քննարկումներ՝ ծրագրի իրականացման ժամկետի երկարաձգման նպատակով։ Նոր համաձայնագրի կնքումից հետո,  2023 թվականի բյուջետային գործընթացի շրջանակներում, ծրագրի մասով կներկայացվի պետական բյուջե ներառման ծրագրային հայտ։</t>
  </si>
  <si>
    <t>2024-2026 թվականներին միջոցառման շրջանակներում նախատեսվում է իրականացնել․                                                                                                                                                   2024թ․-ին՝ Հանքավանի, Ախթալայի արտադրական լցակույտերի տեղամասերի և Ողջիի փակված պոչամբարի ռեկուլտիվացիոն աշխատանքների նախագծանախահաշվային փաստաթղթերի մշակման աշխատանքներ (3 փաթեթ),
 2025թ․ -ին՝ Կապանի արտադրական լցակույտի տեղամասի (բացառությամբ՝ Բաշքենդի արտադրական լցակույտի տեղամասի - 49 հա և Կապան քաղաքի կենտրոնական հատվածում գտնվող արտադրական լցակույտերի տեղամասերի - 1,5+0,5 հա)  և Սոթքի փակված պոչամբարի ռեկուլտիվացիոն աշխատանքների նախագծանախահաշվային փաստաթղթերի մշակման աշխատանքներ (2 փաթեթ)։</t>
  </si>
  <si>
    <r>
      <t>Միջոցառումն ավարտվում</t>
    </r>
    <r>
      <rPr>
        <b/>
        <sz val="9"/>
        <rFont val="GHEA Grapalat"/>
        <family val="3"/>
      </rPr>
      <t xml:space="preserve"> 2023</t>
    </r>
    <r>
      <rPr>
        <sz val="9"/>
        <rFont val="GHEA Grapalat"/>
        <family val="3"/>
      </rPr>
      <t xml:space="preserve"> թվականին, «Հայանտառ» ՊՈԱԿ-ի 17 անտառտնտեսության համար կկազմվեն անտառկառավարման պլաններ։</t>
    </r>
  </si>
  <si>
    <r>
      <t xml:space="preserve">  Ֆինանսական միջոցներն ուղղվելու են </t>
    </r>
    <r>
      <rPr>
        <b/>
        <u/>
        <sz val="9"/>
        <rFont val="GHEA Grapalat"/>
        <family val="3"/>
      </rPr>
      <t>«Կենդանաբանական այգի» ՀՈԱԿ-ի</t>
    </r>
    <r>
      <rPr>
        <sz val="9"/>
        <rFont val="GHEA Grapalat"/>
        <family val="3"/>
      </rPr>
      <t xml:space="preserve"> պահպանման ծախսերին:
Հաստիքային միավորների թիվը՝ </t>
    </r>
    <r>
      <rPr>
        <b/>
        <sz val="9"/>
        <rFont val="GHEA Grapalat"/>
        <family val="3"/>
      </rPr>
      <t>82</t>
    </r>
  </si>
  <si>
    <t>ՀՀ 2023թ. բյուջե (փաստացի)</t>
  </si>
  <si>
    <t>Սևան» ազգային պարկ» ՊՈԱԿ-ի «Նորաշեն» արգելոցի կահավորում</t>
  </si>
  <si>
    <t>Արտասահմանյան պատվիրակությունների ընդունելություն</t>
  </si>
  <si>
    <t>21001</t>
  </si>
  <si>
    <t xml:space="preserve">«Սևանա լճի առափնյա հատվածներում ծովի մակարդակից 1901,5 մետր բացարձակ նիշից ցածր ապօրինի կառուցված և քանդման ենթակա շենք-շինությունների ապամոնտաժում» </t>
  </si>
  <si>
    <t>ՀՀ 2024թ. բյուջե (հաստատված)</t>
  </si>
  <si>
    <t>2027</t>
  </si>
  <si>
    <t>ՀՀ 2025-2027 ՄԺԾԾ բյուջետային հայտ
(գործող ծրագրեր)</t>
  </si>
  <si>
    <t>2025-2027թթ ՄԺԾԾ չափաքանակ</t>
  </si>
  <si>
    <t>ՀՀ 2025-2027 թթ. ՄԺԾԾ  հայտի և ՀՀ 2024թ. հաստատված բյուջեի տարբերությունը</t>
  </si>
  <si>
    <t xml:space="preserve"> Շրջակա միջավայրի նախարարության ՀՀ 2025-2027 թթ. (ՄԺԾԾ) միջնաժամկետ ծախսային ծրագրերի և միջոցառումների վերաբերյալ</t>
  </si>
  <si>
    <t xml:space="preserve"> Էկոպարեկային ծառայություն </t>
  </si>
  <si>
    <t xml:space="preserve"> Սևանի իշխանի պաշարների վերականգնման և ձկնաբուծության զարգացման հիմնադրամի առողջացմանն ուղղված աջակցություն</t>
  </si>
  <si>
    <t xml:space="preserve"> Անտառկառավարման և անտառտնտեսության վարման ծառայություններ</t>
  </si>
  <si>
    <t xml:space="preserve"> Միջոցառման շրջանակներում նախատեսվում է Շրջակա միջավայրի նախարարության աշխատակազմի համար  համակարգչային տեխնիկայի և գույքի ձեռքբերում՝ վերազինման նպատակով։
 Ծախսերի ավելացումը պայմանավորված է գույքի և սարքավորումների մաշվածությամբ և տեխնիկական վերազինման բնականոն ընթացքի ապահովմամբ։</t>
  </si>
  <si>
    <t>Շրջակա միջավայրի նախարարության հատուկ սարքավորումներով և գույքով հագեցվածության բարելավում</t>
  </si>
  <si>
    <t xml:space="preserve"> «Սևան» ազգային պարկի կառավարում</t>
  </si>
  <si>
    <t xml:space="preserve"> «Դիլիջան» ազգային պարկի կառավարում</t>
  </si>
  <si>
    <t xml:space="preserve"> «Արգելոցապարկային համալիր» բնության հատուկ պահպանվող տարածքների կառավարում</t>
  </si>
  <si>
    <t xml:space="preserve"> «Խոսրովի անտառ» պետական արգելոցի կառավարում</t>
  </si>
  <si>
    <t xml:space="preserve"> «Արփի լիճ» ազգային պարկի կառավարում</t>
  </si>
  <si>
    <t xml:space="preserve">  «Զանգեզուր կենսոլորտային համալիր» բնության հատուկ պահպանվող տարածքների կառավարում</t>
  </si>
  <si>
    <t xml:space="preserve"> Բնական ռեսուրսների և բնության հատուկ պահպանվող տարածքների կառավարում և պահպանում</t>
  </si>
  <si>
    <t xml:space="preserve">  2025-2027 թվականներին միջոցառման շրջանակներում նախատեվում է վերլուծել և գնահատել հիմնական որսատեսակների պոպուլյացիաների արդի վիճակը Հայաստանում, դրանցից որոշների սեզոնային որսը թույլատրելու հնարավորությունները և որսի համար նախատեսվող տարեկան օգտագործման թույլատրելի չափաքանակները՝ սահմանելով վերջիններիս որսի ժամկետները։ </t>
  </si>
  <si>
    <t>Էկոպարեկային ծառայության տեխնիկական կարողությունների ընդլայնում</t>
  </si>
  <si>
    <t>Տիգրան Գաբրիելյան, փոխնախարար</t>
  </si>
  <si>
    <t>Նախարար</t>
  </si>
  <si>
    <t>Բնության հատուկ պահպանվող տարածքների և կենսաբազմազանության քաղաքականության վարչություն 
Ոսկեհատ Գրիգորյան</t>
  </si>
  <si>
    <t>Անտառային քաղաքականության վարչության պետ.
Արթուր Պետրոսյան</t>
  </si>
  <si>
    <r>
      <rPr>
        <b/>
        <u/>
        <sz val="9"/>
        <rFont val="GHEA Grapalat"/>
        <family val="3"/>
      </rPr>
      <t>«Շրջակա միջավայրի վրա ազդեցության փորձաքննական կենտրոն»</t>
    </r>
    <r>
      <rPr>
        <sz val="9"/>
        <rFont val="GHEA Grapalat"/>
        <family val="3"/>
      </rPr>
      <t xml:space="preserve"> ՊՈԱԿ»:
Հաստիքային միավորների թիվը՝ </t>
    </r>
    <r>
      <rPr>
        <b/>
        <sz val="9"/>
        <rFont val="GHEA Grapalat"/>
        <family val="3"/>
      </rPr>
      <t>19</t>
    </r>
    <r>
      <rPr>
        <sz val="9"/>
        <rFont val="GHEA Grapalat"/>
        <family val="3"/>
      </rPr>
      <t>:
 ՊՈԱԿ-ի նախորդ տարիների համեմատ մատուցվող ծառայությունների ծավալների աճով պայմանավորված  2025-27թթ. կողմնորոշիչ չափաքանակների համեմատ հայտով նախատեսված ավելացումները հիմնականում նախատեսվում է ուղղել ՊՈԱԿ-ի
1. աշխատողների աշխատավարձի բարձրացմանը մոտ 30% 46.1 մլն․դրամ,    
2. գործուղմանը 10.0 մլն․դրամ</t>
    </r>
    <r>
      <rPr>
        <b/>
        <sz val="9"/>
        <rFont val="GHEA Grapalat"/>
        <family val="3"/>
      </rPr>
      <t xml:space="preserve"> (մի մասը հատկացված դրամաշնորհի հոդվածային վերաբաշխման միջոցով)</t>
    </r>
    <r>
      <rPr>
        <sz val="9"/>
        <rFont val="GHEA Grapalat"/>
        <family val="3"/>
      </rPr>
      <t xml:space="preserve">
3. ավտոմեքենայի ձեռք բերմանը 15 մլն․դրամ </t>
    </r>
    <r>
      <rPr>
        <b/>
        <sz val="9"/>
        <rFont val="GHEA Grapalat"/>
        <family val="3"/>
      </rPr>
      <t>(հատկացված դրամաշնորհի հոդվածային վերաբաշխման՝ այլ հոդվածներից նվազեցման միջոցով)</t>
    </r>
  </si>
  <si>
    <r>
      <t>Շրջակա միջավայրի նախարարության աշխատակազմի</t>
    </r>
    <r>
      <rPr>
        <sz val="9"/>
        <rFont val="GHEA Grapalat"/>
        <family val="3"/>
      </rPr>
      <t xml:space="preserve"> պահպանման ծախսեր:
Հաստիքային միավորների թիվը՝ 215: 
2024թ. համեմատ հայտով նախատեսված ավելացումները հիմնականում պայմանավորված են՝
1․ Աշխատավարձի բնականոն աճի, 
2. օդորակիչների քանակով պայմանավորված՝ էլ․էներգիայի,
3, մարզեր նախատեսվող այցելությունների աճով՝ գործուղման,
4․ դատական հայցերով պայմանավորվա՝ծ այլ ծախսերի,
5․ շենքերի ընթացիկ նորոգման,
6․ Կապի (ծանրոցների) ծառայությունից օգտվելու,
7․ տրանսպորտային մաշվածությամբ պայմանավորված՝ ընթացիկ նորոգման և այլն։</t>
    </r>
  </si>
  <si>
    <r>
      <rPr>
        <b/>
        <sz val="9"/>
        <rFont val="GHEA Grapalat"/>
        <family val="3"/>
      </rPr>
      <t xml:space="preserve"> «Ծրագրերի իրականացման գրասենյակ» ՊՀ:</t>
    </r>
    <r>
      <rPr>
        <sz val="9"/>
        <rFont val="GHEA Grapalat"/>
        <family val="3"/>
      </rPr>
      <t xml:space="preserve">
Հաստիքային միավորների թիվը՝ 26:</t>
    </r>
    <r>
      <rPr>
        <b/>
        <sz val="9"/>
        <rFont val="GHEA Grapalat"/>
        <family val="3"/>
      </rPr>
      <t xml:space="preserve">
</t>
    </r>
  </si>
  <si>
    <r>
      <rPr>
        <b/>
        <sz val="9"/>
        <rFont val="GHEA Grapalat"/>
        <family val="3"/>
      </rPr>
      <t xml:space="preserve"> </t>
    </r>
    <r>
      <rPr>
        <b/>
        <u/>
        <sz val="9"/>
        <rFont val="GHEA Grapalat"/>
        <family val="3"/>
      </rPr>
      <t>«Զանգեզուր» կենսոլորտային համալիր»</t>
    </r>
    <r>
      <rPr>
        <sz val="9"/>
        <rFont val="GHEA Grapalat"/>
        <family val="3"/>
      </rPr>
      <t xml:space="preserve"> ՊՈԱԿ-ի պահպանման ծախսեր (աշխատավարձի վճարում):
Հաստիքային միավորների թիվը՝ </t>
    </r>
    <r>
      <rPr>
        <b/>
        <sz val="9"/>
        <rFont val="GHEA Grapalat"/>
        <family val="3"/>
      </rPr>
      <t>35</t>
    </r>
    <r>
      <rPr>
        <sz val="9"/>
        <rFont val="GHEA Grapalat"/>
        <family val="3"/>
      </rPr>
      <t>։
Պայմանավորված 2023 թվականի նոյեմբերի 22-ին ընդունված «Էկոպարեկային ծառայության մասին» ՀՀ օրենքի ընդունմամբ և «Հայանտառ» ՊՈԱԿ-ի կողմից կառավարվող անտառային տարածքների  պահպանության մասի աշխատողների աշխատավարձի և ԱԱՀ-ի չափով գումարը նվազեցվել և ուղղվել է Էկոպարեկային ծառայությանը։</t>
    </r>
  </si>
  <si>
    <r>
      <t xml:space="preserve"> </t>
    </r>
    <r>
      <rPr>
        <b/>
        <u/>
        <sz val="9"/>
        <rFont val="GHEA Grapalat"/>
        <family val="3"/>
      </rPr>
      <t xml:space="preserve">«Հայաստանի բնության պետական թանգարան» ՊՈԱԿ-ի </t>
    </r>
    <r>
      <rPr>
        <sz val="9"/>
        <rFont val="GHEA Grapalat"/>
        <family val="3"/>
      </rPr>
      <t xml:space="preserve">պահպանման ծախսերին:
Հաստիքային միավորների թիվը՝ </t>
    </r>
    <r>
      <rPr>
        <b/>
        <sz val="9"/>
        <rFont val="GHEA Grapalat"/>
        <family val="3"/>
      </rPr>
      <t>26</t>
    </r>
  </si>
  <si>
    <t>Պատասխանատու ստորաբաժանում</t>
  </si>
  <si>
    <t>Ռազմավարական քաղաքականության վարչություն 
Լուսինե Ավետիսյան</t>
  </si>
  <si>
    <t xml:space="preserve">   Որպես միջազգային պարտավորություն նշված գումարն ուղղվելու է Կովկասի տարածաշրջանային բնապահպանական կենտրոնի հայաստանյան մասնաճյուղի գրասենյակի վարձակալության 2025 թվականի նախատեսված ծախսերի ֆինանսավորմանը
</t>
  </si>
  <si>
    <t>Ֆինանսական միջոցներն ուղղվելու են Հիմնադրամի և դրա ներքո գործող «Սևան ակվա» և «Սևանի իշխան» ՓԲԸ պահպանման առաջնահերթ ծախսերի իրականացմանը։
 Միջոցառման շրջանակներում նախատեսվում է  3-20 գրամ միջին զանգվածով 
2025թ․՝ 500 հազ․ հատ իշխանի «Գեղարքունի» 350.0 և «Ամառային» 150.0 ,
2026թ 800 հազ․ հատ իշխանի «Գեղարքունի» 600.0 և «Ամառային» 200.0 
2027թ 800 հազ․ հատ իշխանի «Գեղարքունի» 600.0 և «Ամառային» 200.0 
տեսակի  մանրաձկան բացթողում «Սևանա» լիճ։</t>
  </si>
  <si>
    <t xml:space="preserve">ՀՀ 2025-2027թթ
 Բյուջետային ծրագրերի միջոցառումների համառոտ ցուցանիշները </t>
  </si>
  <si>
    <r>
      <rPr>
        <b/>
        <sz val="9"/>
        <rFont val="GHEA Grapalat"/>
        <family val="3"/>
      </rPr>
      <t xml:space="preserve">«Հիդրոօդերևութաբանության և  մոնիտորինգի Կենտրոն» ՊՈԱԿ»:
Հաստիքային միավորների թիվը՝ 754:
</t>
    </r>
    <r>
      <rPr>
        <sz val="9"/>
        <rFont val="GHEA Grapalat"/>
        <family val="3"/>
      </rPr>
      <t xml:space="preserve">2023-25թթ. կողմնորոշիչ չափաքանակների համեմատ ավելացումները հիմնականում պայմանավորված են՝ 
</t>
    </r>
    <r>
      <rPr>
        <b/>
        <sz val="9"/>
        <rFont val="GHEA Grapalat"/>
        <family val="3"/>
      </rPr>
      <t>1․</t>
    </r>
    <r>
      <rPr>
        <sz val="9"/>
        <rFont val="GHEA Grapalat"/>
        <family val="3"/>
      </rPr>
      <t xml:space="preserve"> ՊՈԱԿ-ի  2023թ․ հունվարի 1-ից  նվազագույն  աշխատավարձից ցածր  ստացող   աշխատակիցների  աշխատավարձի չափը  վերանայելու,  ՀՀ-ում  սահմանված  75000 դրամ  աշխատավարձ  ապահովելու  նպատակով, 44.7 մլն․դրամ
</t>
    </r>
    <r>
      <rPr>
        <b/>
        <sz val="9"/>
        <rFont val="GHEA Grapalat"/>
        <family val="3"/>
      </rPr>
      <t xml:space="preserve">2. </t>
    </r>
    <r>
      <rPr>
        <sz val="9"/>
        <rFont val="GHEA Grapalat"/>
        <family val="3"/>
      </rPr>
      <t>2024թ․ ՀՀ  պետական բյուջեով  հաստատված  մթնոլորտային օդի մոնիթորինգի համակարգի կատարելագործման, սպասարկման և  Սևանա լճի էկոհամակարգի մոնիթորինգի շարունակական իրականացան ծրագրերի շրջանակներում 
2.1 Գործուղման 6.2 մլն․,
2.2 Աշխատակազմի մասնագիտական վերապատրաստման 2.5 մլն․,
2.3 Ընհանուր բնույթի 13.3 մլն,
2.4 Մասնագիտական ծառայություն 7.3 մլն․դրամ,
2.5 Մեքենաների և սարքավորումների ընթացիկ նորոգում և պահպանում 89 մլն․
2.6 Գրասենյակային, տրանսպորտային, հատուկ նպատակային նյութեր 7 մլն․դրամ և այլն</t>
    </r>
  </si>
  <si>
    <t xml:space="preserve">2025 թվականին սուբվենցիոն ծրագրեր կիրականացվել ՀՀ 10 մարզերի 24 համայնքներում, ինչպես նաև Երևան համայնքում։
</t>
  </si>
  <si>
    <r>
      <t xml:space="preserve"> </t>
    </r>
    <r>
      <rPr>
        <b/>
        <sz val="9"/>
        <rFont val="GHEA Grapalat"/>
        <family val="3"/>
      </rPr>
      <t>«Հայանտառ» ՊՈԱԿ»</t>
    </r>
    <r>
      <rPr>
        <sz val="9"/>
        <rFont val="GHEA Grapalat"/>
        <family val="3"/>
      </rPr>
      <t xml:space="preserve"> (աշխատավարձի վճարում):
Հաստիքային միավորների թիվը՝ </t>
    </r>
    <r>
      <rPr>
        <b/>
        <sz val="9"/>
        <rFont val="GHEA Grapalat"/>
        <family val="3"/>
      </rPr>
      <t>331: 
Պայմանավորված 2023 թվականի նոյեմբերի 22-ին ընդունված «Էկոպարեկային ծառայության մասին» ՀՀ օրենքի ընդունմամբ և &lt;&lt;Հայանտառ&gt;&gt; ՊՈԱԿ-ի կողմից կառավարվող անտառային տարածքների  պահպանության մասի աշխատողների աշխատավարձի ֆոնդը և ԱԱՀ-ի չափով գումարը նվազեցվել և ուղղվել է Էկոպարեկային ծառայությանը։</t>
    </r>
  </si>
  <si>
    <r>
      <t xml:space="preserve"> «Սևան» ազգային պարկ» ՊՈԱԿ
 Հաստիքային միավորների թիվը՝ 68.5:</t>
    </r>
    <r>
      <rPr>
        <b/>
        <sz val="9"/>
        <rFont val="GHEA Grapalat"/>
        <family val="3"/>
      </rPr>
      <t xml:space="preserve">
Պայմանավորված 2023 թվականի նոյեմբերի 22-ին ընդունված «Էկոպարեկային ծառայության մասին» ՀՀ օրենքի ընդունմամբ և «Սևան» ազգային պարկ ՊՈԱԿ-ի կողմից կառավարվող անտառային տարածքների  պահպանության մասի աշխատողների աշխատավարձի ֆոնդը և դրա մասով բյուջեից հատկացված դրամաշնորհի ԱԱՀ-ի չափով գումարը նվազեցվել և ուղղվել է Էկոպարեկային ծառայությանը։</t>
    </r>
  </si>
  <si>
    <r>
      <t>Ֆինանսական միջոցներն ուղղվելու են</t>
    </r>
    <r>
      <rPr>
        <u/>
        <sz val="9"/>
        <rFont val="GHEA Grapalat"/>
        <family val="3"/>
      </rPr>
      <t xml:space="preserve"> </t>
    </r>
    <r>
      <rPr>
        <b/>
        <u/>
        <sz val="9"/>
        <rFont val="GHEA Grapalat"/>
        <family val="3"/>
      </rPr>
      <t>«Դիլիջան» ազգային պարկ»</t>
    </r>
    <r>
      <rPr>
        <sz val="9"/>
        <rFont val="GHEA Grapalat"/>
        <family val="3"/>
      </rPr>
      <t xml:space="preserve"> ՊՈԱԿ-ի պահպանման ծախսերին</t>
    </r>
    <r>
      <rPr>
        <b/>
        <sz val="9"/>
        <rFont val="GHEA Grapalat"/>
        <family val="3"/>
      </rPr>
      <t xml:space="preserve"> </t>
    </r>
    <r>
      <rPr>
        <sz val="9"/>
        <rFont val="GHEA Grapalat"/>
        <family val="3"/>
      </rPr>
      <t xml:space="preserve">(աշխատավարձի վճարում):
Հաստիքային միավորների թիվը՝ </t>
    </r>
    <r>
      <rPr>
        <b/>
        <sz val="9"/>
        <rFont val="GHEA Grapalat"/>
        <family val="3"/>
      </rPr>
      <t>43</t>
    </r>
    <r>
      <rPr>
        <sz val="9"/>
        <rFont val="GHEA Grapalat"/>
        <family val="3"/>
      </rPr>
      <t>։
Պայմանավորված 2023 թվականի նոյեմբերի 22-ին ընդունված «Էկոպարեկային ծառայության մասին» ՀՀ օրենքի ընդունմամբ և  «Դիլիջան» ազգային պարկ» ՊՈԱԿ-ի կողմից կառավարվող անտառային տարածքների  պահպանության մասի աշխատողների աշխատավարձի ֆոնդը և ԱԱՀ-ի չափով գումարը նվազեցվել և ուղղվել է Էկոպարեկային ծառայությանը։</t>
    </r>
    <r>
      <rPr>
        <b/>
        <sz val="9"/>
        <rFont val="GHEA Grapalat"/>
        <family val="3"/>
      </rPr>
      <t xml:space="preserve">
</t>
    </r>
  </si>
  <si>
    <r>
      <t xml:space="preserve"> </t>
    </r>
    <r>
      <rPr>
        <b/>
        <u/>
        <sz val="9"/>
        <rFont val="GHEA Grapalat"/>
        <family val="3"/>
      </rPr>
      <t>«Խոսրովի անտառ» պետական արգելոց»</t>
    </r>
    <r>
      <rPr>
        <sz val="9"/>
        <rFont val="GHEA Grapalat"/>
        <family val="3"/>
      </rPr>
      <t xml:space="preserve"> ՊՈԱԿ-ի պահպանման ծախսեր (աշխատավարձի վճարում):
Հաստիքային միավորների թիվը՝ 27
Պայմանավորված 2023 թվականի նոյեմբերի 22-ին ընդունված «Էկոպարեկային ծառայության մասին» ՀՀ օրենքի ընդունմամբ և  «Խոսրովի անտառ» պետական արգելոց ՊՈԱԿ-ի կողմից կառավարվող անտառային տարածքների  պահպանության մասի աշխատողների աշխատավարձի ֆոնդը և ԱԱՀ-ի չափով գումարը նվազեցվել և ուղղվել է Էկոպարեկային ծառայությանը։</t>
    </r>
  </si>
  <si>
    <r>
      <rPr>
        <b/>
        <sz val="9"/>
        <rFont val="GHEA Grapalat"/>
        <family val="3"/>
      </rPr>
      <t>«Արգելոցապարկային համալիր» ՊՈԱԿ</t>
    </r>
    <r>
      <rPr>
        <sz val="9"/>
        <rFont val="GHEA Grapalat"/>
        <family val="3"/>
      </rPr>
      <t xml:space="preserve">
Հաստիքային միավորների թիվը՝ 40:
Պայմանավորված 2023 թվականի նոյեմբերի 22-ին ընդունված «Էկոպարեկային ծառայության մասին» ՀՀ օրենքի ընդունմամբ և  «Արգելոցապարկային համալիր» ՊՈԱԿ-ի կողմից կառավարվող անտառային տարածքների  պահպանության մասի աշխատողների աշխատավարձի ֆոնդը և ԱԱՀ-ի չափով գումարը նվազեցվել և ուղղվել է Էկոպարեկային ծառայությանը։</t>
    </r>
  </si>
  <si>
    <r>
      <t xml:space="preserve">Միջոցառման շրջանակներում 2025-2027թթ նախատեսվում է իրականացնել ներդրված ծրագրի սերվերների ամենամյա սպասրկում՝ 12 մլն․դրամ և </t>
    </r>
    <r>
      <rPr>
        <b/>
        <sz val="9"/>
        <rFont val="GHEA Grapalat"/>
        <family val="3"/>
      </rPr>
      <t>75</t>
    </r>
    <r>
      <rPr>
        <sz val="9"/>
        <rFont val="GHEA Grapalat"/>
        <family val="3"/>
      </rPr>
      <t xml:space="preserve"> հեկտար տարածքների չափագրում՝ 3 մլն․դրամ:
Կադաստրի վարման շրջանակներում կիրականացվի համայնքներից անտառապատման նպատակով տրամադրվող տարածքների, անտառկառավարման պլանների մշակման արդյունքում ի հայտ եկած կադաստրային շեղումների շտկման և անտառային հողերի վարձակալական նպատակներով տրամադրման համար չափագրման աշխատանքներ: 
</t>
    </r>
  </si>
  <si>
    <t>2025-2027 թվականներին նախատեսվում է յուրաքանչյուր տարի կենսաբանական ավիապայքարի աշխատանքներ իրականացնել  9000 հա վարակված անատռածածկ տարածքներում։</t>
  </si>
  <si>
    <r>
      <t xml:space="preserve">Միջոցառման շրջանակներում՝
2025 թվականին նախատեսվում է </t>
    </r>
    <r>
      <rPr>
        <b/>
        <sz val="9"/>
        <rFont val="GHEA Grapalat"/>
        <family val="3"/>
      </rPr>
      <t>1975</t>
    </r>
    <r>
      <rPr>
        <sz val="9"/>
        <rFont val="GHEA Grapalat"/>
        <family val="3"/>
      </rPr>
      <t xml:space="preserve"> հա, 
2026-ին  </t>
    </r>
    <r>
      <rPr>
        <b/>
        <sz val="9"/>
        <rFont val="GHEA Grapalat"/>
        <family val="3"/>
      </rPr>
      <t>2950</t>
    </r>
    <r>
      <rPr>
        <sz val="9"/>
        <rFont val="GHEA Grapalat"/>
        <family val="3"/>
      </rPr>
      <t xml:space="preserve"> հա,
2027թ-ին </t>
    </r>
    <r>
      <rPr>
        <b/>
        <sz val="9"/>
        <rFont val="GHEA Grapalat"/>
        <family val="3"/>
      </rPr>
      <t>3100</t>
    </r>
    <r>
      <rPr>
        <sz val="9"/>
        <rFont val="GHEA Grapalat"/>
        <family val="3"/>
      </rPr>
      <t xml:space="preserve"> հա 
անտառվերականգնման և անտառապատման իրականացում:</t>
    </r>
  </si>
  <si>
    <r>
      <t xml:space="preserve"> </t>
    </r>
    <r>
      <rPr>
        <i/>
        <u/>
        <sz val="9"/>
        <rFont val="GHEA Grapalat"/>
        <family val="3"/>
      </rPr>
      <t>«Վտանգավոր հիդրոօդերևութաբանական երևույթների կանխատեսման և վաղօրոք նախազգուշացման համակարգի հիմնում ռադիոլոկացիոն մոնիթորինգի  համակարգի  զարգացման միջոցով»</t>
    </r>
    <r>
      <rPr>
        <sz val="9"/>
        <rFont val="GHEA Grapalat"/>
        <family val="3"/>
      </rPr>
      <t xml:space="preserve">  ծրագրի շրջանակներում 2025 թվականին նախատեսվում է ձեռքբերել ջրածնի արտադրության 1 հատ գազագեներատոր, 1 հատ NEXION  2200 սպեկտրոմետր, 1 ստուգաճշտման լաբորատորիա և 5 հատ ավտոմատ գազանալիզատորներով համալրված դիտակայաններ։</t>
    </r>
  </si>
  <si>
    <r>
      <t xml:space="preserve">Ֆինանսական միջոցներն ուղղվելու են </t>
    </r>
    <r>
      <rPr>
        <b/>
        <u/>
        <sz val="9"/>
        <rFont val="GHEA Grapalat"/>
        <family val="3"/>
      </rPr>
      <t>«Արփի լիճ» ազգային պարկ»</t>
    </r>
    <r>
      <rPr>
        <sz val="9"/>
        <rFont val="GHEA Grapalat"/>
        <family val="3"/>
      </rPr>
      <t xml:space="preserve"> ՊՈԱԿ-ի պահպանման ծախսերին:
Հաստիքային միավորների թիվը՝ </t>
    </r>
    <r>
      <rPr>
        <b/>
        <sz val="9"/>
        <rFont val="GHEA Grapalat"/>
        <family val="3"/>
      </rPr>
      <t>33</t>
    </r>
    <r>
      <rPr>
        <sz val="9"/>
        <rFont val="GHEA Grapalat"/>
        <family val="3"/>
      </rPr>
      <t xml:space="preserve">
  Պայմանավորված 2023 թվականի նոյեմբերի 22-ին ընդունված «Էկոպարեկային ծառայության մասին» ՀՀ օրենքի ընդունմամբ և  «Արփի լիճ» ազգային պարկ ՊՈԱԿ-ի կողմից կառավարվող անտառային տարածքների  պահպանության մասի աշխատողների աշխատավարձի ֆոնդը և ԱԱՀ-ի չափով գումարը նվազեցվել և ուղղվել է Էկոպարեկային ծառայությանը։</t>
    </r>
  </si>
  <si>
    <t xml:space="preserve">Միջոցառման շրջանակներում նախատեսվում է նոր ստեղծված էկոպարեկային ծառայության վերազինման և տեխնիկական զարգացման նպատակով իրականացնել համակարգչային տեխնիկայի և գույքի ձեռքբերում՝
</t>
  </si>
  <si>
    <r>
      <rPr>
        <b/>
        <sz val="9"/>
        <rFont val="GHEA Grapalat"/>
        <family val="3"/>
      </rPr>
      <t xml:space="preserve"> </t>
    </r>
    <r>
      <rPr>
        <b/>
        <u/>
        <sz val="9"/>
        <rFont val="GHEA Grapalat"/>
        <family val="3"/>
      </rPr>
      <t>ՇՄ էկոպարեկային ծառայության աշխատակազմի</t>
    </r>
    <r>
      <rPr>
        <sz val="9"/>
        <rFont val="GHEA Grapalat"/>
        <family val="3"/>
      </rPr>
      <t xml:space="preserve"> պահպանում:
Հաստիքային միավորների թիվը՝</t>
    </r>
    <r>
      <rPr>
        <b/>
        <sz val="9"/>
        <rFont val="GHEA Grapalat"/>
        <family val="3"/>
      </rPr>
      <t xml:space="preserve"> 1176
</t>
    </r>
    <r>
      <rPr>
        <sz val="9"/>
        <rFont val="GHEA Grapalat"/>
        <family val="3"/>
      </rPr>
      <t xml:space="preserve">Պայմանավորված 2023 թվականի նոյեմբերի 22-ի «Էկոպարեկային ծառայության մասին» ՀՀ օրենքի ընդունմամբ և Անտառային կոմիտեի փոխարեն էկոպարեկային ծառայության ստեղծմամբ, 2025-2027թթ․ ՄԺԾԾ շրջանակներում նախատեսվել է լրացուցիչ ֆինանսական միջոցներ՝ էկոպարեկային ծառայության ընդլայնման և զարգացման նպատակով՝
1․ աշխատավարձի գծով աճ՝ </t>
    </r>
    <r>
      <rPr>
        <b/>
        <sz val="9"/>
        <rFont val="GHEA Grapalat"/>
        <family val="3"/>
      </rPr>
      <t>4802,9</t>
    </r>
    <r>
      <rPr>
        <sz val="9"/>
        <rFont val="GHEA Grapalat"/>
        <family val="3"/>
      </rPr>
      <t xml:space="preserve"> մլրդ․դրամ,
2․․ գործուղման ծախսերի աճ՝ </t>
    </r>
    <r>
      <rPr>
        <b/>
        <sz val="9"/>
        <rFont val="GHEA Grapalat"/>
        <family val="3"/>
      </rPr>
      <t>51,4</t>
    </r>
    <r>
      <rPr>
        <sz val="9"/>
        <rFont val="GHEA Grapalat"/>
        <family val="3"/>
      </rPr>
      <t xml:space="preserve">  մլն․դրամ,
3․ Մեքենաների  ընթացիկ նորոգում և պահպանում՝ </t>
    </r>
    <r>
      <rPr>
        <b/>
        <sz val="9"/>
        <rFont val="GHEA Grapalat"/>
        <family val="3"/>
      </rPr>
      <t>20,9</t>
    </r>
    <r>
      <rPr>
        <sz val="9"/>
        <rFont val="GHEA Grapalat"/>
        <family val="3"/>
      </rPr>
      <t xml:space="preserve"> մլն․դրամ,
4․ Ապահովագրական ծախսեր </t>
    </r>
    <r>
      <rPr>
        <b/>
        <sz val="9"/>
        <rFont val="GHEA Grapalat"/>
        <family val="3"/>
      </rPr>
      <t>12,5</t>
    </r>
    <r>
      <rPr>
        <sz val="9"/>
        <rFont val="GHEA Grapalat"/>
        <family val="3"/>
      </rPr>
      <t xml:space="preserve"> մլն․դրամ
5․ Տրանսպորտային նյութեր՝ </t>
    </r>
    <r>
      <rPr>
        <b/>
        <sz val="9"/>
        <rFont val="GHEA Grapalat"/>
        <family val="3"/>
      </rPr>
      <t>165,0</t>
    </r>
    <r>
      <rPr>
        <sz val="9"/>
        <rFont val="GHEA Grapalat"/>
        <family val="3"/>
      </rPr>
      <t xml:space="preserve"> մլն․դրամ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</si>
</sst>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0_);_(* \(#,##0.0\);_(* &quot;-&quot;??_);_(@_)"/>
    <numFmt numFmtId="166" formatCode="_-* #,##0.00_р_._-;\-* #,##0.00_р_._-;_-* &quot;-&quot;??_р_._-;_-@_-"/>
    <numFmt numFmtId="167" formatCode="#,##0.0"/>
    <numFmt numFmtId="168" formatCode="0_);\(0\)"/>
    <numFmt numFmtId="169" formatCode="##,##0.0;\(##,##0.0\);\-"/>
    <numFmt numFmtId="170" formatCode="_-* #,##0.00\ _$_-;\-* #,##0.00\ _$_-;_-* &quot;-&quot;??\ _$_-;_-@_-"/>
  </numFmts>
  <fonts count="58" x14ac:knownFonts="1">
    <font>
      <sz val="11"/>
      <color theme="1"/>
      <name val="Calibri"/>
      <family val="2"/>
      <scheme val="minor"/>
    </font>
    <font>
      <sz val="11"/>
      <color theme="1"/>
      <name val="Calibri"/>
      <family val="2"/>
      <scheme val="minor"/>
    </font>
    <font>
      <sz val="9"/>
      <color theme="1"/>
      <name val="GHEA Grapalat"/>
      <family val="3"/>
    </font>
    <font>
      <u/>
      <sz val="11"/>
      <color theme="10"/>
      <name val="Calibri"/>
      <family val="2"/>
      <scheme val="minor"/>
    </font>
    <font>
      <sz val="10"/>
      <name val="Arial"/>
      <family val="2"/>
    </font>
    <font>
      <sz val="9"/>
      <name val="GHEA Grapalat"/>
      <family val="3"/>
    </font>
    <font>
      <sz val="8"/>
      <name val="GHEA Grapalat"/>
      <family val="2"/>
    </font>
    <font>
      <sz val="10"/>
      <name val="Arial Armenian"/>
      <family val="2"/>
    </font>
    <font>
      <b/>
      <sz val="10"/>
      <name val="GHEA Grapalat"/>
      <family val="3"/>
    </font>
    <font>
      <b/>
      <sz val="9"/>
      <name val="GHEA Grapalat"/>
      <family val="3"/>
    </font>
    <font>
      <sz val="10"/>
      <name val="GHEA Grapalat"/>
      <family val="3"/>
    </font>
    <font>
      <i/>
      <sz val="10"/>
      <name val="GHEA Grapalat"/>
      <family val="3"/>
    </font>
    <font>
      <sz val="10"/>
      <name val="Arial"/>
      <family val="2"/>
    </font>
    <font>
      <b/>
      <sz val="11"/>
      <color theme="1"/>
      <name val="GHEA Grapalat"/>
      <family val="3"/>
    </font>
    <font>
      <sz val="10"/>
      <color theme="1"/>
      <name val="GHEA Grapalat"/>
      <family val="3"/>
    </font>
    <font>
      <b/>
      <sz val="11"/>
      <name val="GHEA Grapalat"/>
      <family val="3"/>
    </font>
    <font>
      <sz val="10"/>
      <name val="Arial LatArm"/>
      <family val="2"/>
    </font>
    <font>
      <sz val="11"/>
      <color theme="1"/>
      <name val="GHEA Grapalat"/>
      <family val="3"/>
    </font>
    <font>
      <sz val="11"/>
      <name val="GHEA Grapalat"/>
      <family val="3"/>
    </font>
    <font>
      <sz val="10"/>
      <color indexed="8"/>
      <name val="MS Sans Serif"/>
      <family val="2"/>
    </font>
    <font>
      <sz val="10"/>
      <color indexed="8"/>
      <name val="MS Sans Serif"/>
      <family val="2"/>
      <charset val="204"/>
    </font>
    <font>
      <sz val="10"/>
      <name val="Arial"/>
      <family val="2"/>
      <charset val="204"/>
    </font>
    <font>
      <sz val="11"/>
      <color theme="1"/>
      <name val="Arial Armenian"/>
      <family val="2"/>
    </font>
    <font>
      <u/>
      <sz val="11"/>
      <color theme="10"/>
      <name val="Calibri"/>
      <family val="2"/>
      <charset val="1"/>
    </font>
    <font>
      <sz val="11"/>
      <color indexed="8"/>
      <name val="Calibri"/>
      <family val="2"/>
      <charset val="204"/>
    </font>
    <font>
      <sz val="11"/>
      <color indexed="9"/>
      <name val="Calibri"/>
      <family val="2"/>
      <charset val="204"/>
    </font>
    <font>
      <sz val="10"/>
      <name val="Times Armenian"/>
      <family val="1"/>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charset val="1"/>
      <scheme val="minor"/>
    </font>
    <font>
      <sz val="10"/>
      <name val="Arial"/>
      <family val="2"/>
    </font>
    <font>
      <sz val="10"/>
      <name val="Arial"/>
      <family val="2"/>
    </font>
    <font>
      <sz val="10"/>
      <name val="Arial"/>
      <family val="2"/>
    </font>
    <font>
      <sz val="11"/>
      <color theme="1"/>
      <name val="Calibri"/>
      <family val="2"/>
      <charset val="204"/>
      <scheme val="minor"/>
    </font>
    <font>
      <sz val="10"/>
      <name val="Arial"/>
      <family val="2"/>
    </font>
    <font>
      <sz val="10"/>
      <color indexed="8"/>
      <name val="Arial"/>
      <family val="2"/>
    </font>
    <font>
      <b/>
      <sz val="12"/>
      <name val="GHEA Grapalat"/>
      <family val="3"/>
    </font>
    <font>
      <b/>
      <u/>
      <sz val="9"/>
      <name val="GHEA Grapalat"/>
      <family val="3"/>
    </font>
    <font>
      <sz val="10"/>
      <color indexed="8"/>
      <name val="Arial"/>
      <family val="2"/>
    </font>
    <font>
      <sz val="11"/>
      <color rgb="FFFF0000"/>
      <name val="GHEA Grapalat"/>
      <family val="3"/>
    </font>
    <font>
      <sz val="10"/>
      <name val="Arial"/>
      <family val="2"/>
    </font>
    <font>
      <b/>
      <sz val="8"/>
      <name val="GHEA Grapalat"/>
      <family val="3"/>
    </font>
    <font>
      <sz val="10"/>
      <name val="Arial"/>
      <family val="2"/>
    </font>
    <font>
      <i/>
      <u/>
      <sz val="9"/>
      <name val="GHEA Grapalat"/>
      <family val="3"/>
    </font>
    <font>
      <u/>
      <sz val="9"/>
      <name val="GHEA Grapalat"/>
      <family val="3"/>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0" tint="-4.9989318521683403E-2"/>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auto="1"/>
      </right>
      <top style="thin">
        <color auto="1"/>
      </top>
      <bottom/>
      <diagonal/>
    </border>
    <border>
      <left style="thin">
        <color auto="1"/>
      </left>
      <right/>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auto="1"/>
      </right>
      <top style="thin">
        <color auto="1"/>
      </top>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s>
  <cellStyleXfs count="162">
    <xf numFmtId="0" fontId="0" fillId="0" borderId="0"/>
    <xf numFmtId="43" fontId="1" fillId="0" borderId="0" applyFont="0" applyFill="0" applyBorder="0" applyAlignment="0" applyProtection="0"/>
    <xf numFmtId="0" fontId="4" fillId="0" borderId="0"/>
    <xf numFmtId="0" fontId="6" fillId="0" borderId="0">
      <alignment horizontal="left" vertical="top" wrapText="1"/>
    </xf>
    <xf numFmtId="166" fontId="12" fillId="0" borderId="0" applyFont="0" applyFill="0" applyBorder="0" applyAlignment="0" applyProtection="0"/>
    <xf numFmtId="0" fontId="4" fillId="0" borderId="0"/>
    <xf numFmtId="0" fontId="16" fillId="0" borderId="0"/>
    <xf numFmtId="9" fontId="4" fillId="0" borderId="0" applyFont="0" applyFill="0" applyBorder="0" applyAlignment="0" applyProtection="0"/>
    <xf numFmtId="0" fontId="19" fillId="0" borderId="0"/>
    <xf numFmtId="0" fontId="20" fillId="0" borderId="0"/>
    <xf numFmtId="0" fontId="21" fillId="0" borderId="0"/>
    <xf numFmtId="164" fontId="7"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3"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7"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7" fillId="0" borderId="0"/>
    <xf numFmtId="0" fontId="22" fillId="0" borderId="0"/>
    <xf numFmtId="0" fontId="4" fillId="0" borderId="0"/>
    <xf numFmtId="0" fontId="4" fillId="0" borderId="0"/>
    <xf numFmtId="0" fontId="21"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26" fillId="0" borderId="0"/>
    <xf numFmtId="9" fontId="4" fillId="0" borderId="0" applyFont="0" applyFill="0" applyBorder="0" applyAlignment="0" applyProtection="0"/>
    <xf numFmtId="9" fontId="4" fillId="0" borderId="0" applyFont="0" applyFill="0" applyBorder="0" applyAlignment="0" applyProtection="0"/>
    <xf numFmtId="0" fontId="19" fillId="0" borderId="0"/>
    <xf numFmtId="0" fontId="20" fillId="0" borderId="0"/>
    <xf numFmtId="0" fontId="19" fillId="0" borderId="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7" fillId="8" borderId="23" applyNumberFormat="0" applyAlignment="0" applyProtection="0"/>
    <xf numFmtId="0" fontId="28" fillId="21" borderId="24" applyNumberFormat="0" applyAlignment="0" applyProtection="0"/>
    <xf numFmtId="0" fontId="29" fillId="21" borderId="23" applyNumberFormat="0" applyAlignment="0" applyProtection="0"/>
    <xf numFmtId="0" fontId="30" fillId="0" borderId="25" applyNumberFormat="0" applyFill="0" applyAlignment="0" applyProtection="0"/>
    <xf numFmtId="0" fontId="31" fillId="0" borderId="26" applyNumberFormat="0" applyFill="0" applyAlignment="0" applyProtection="0"/>
    <xf numFmtId="0" fontId="32" fillId="0" borderId="27" applyNumberFormat="0" applyFill="0" applyAlignment="0" applyProtection="0"/>
    <xf numFmtId="0" fontId="32" fillId="0" borderId="0" applyNumberFormat="0" applyFill="0" applyBorder="0" applyAlignment="0" applyProtection="0"/>
    <xf numFmtId="0" fontId="33" fillId="0" borderId="28" applyNumberFormat="0" applyFill="0" applyAlignment="0" applyProtection="0"/>
    <xf numFmtId="0" fontId="34" fillId="22" borderId="29" applyNumberFormat="0" applyAlignment="0" applyProtection="0"/>
    <xf numFmtId="0" fontId="35" fillId="0" borderId="0" applyNumberFormat="0" applyFill="0" applyBorder="0" applyAlignment="0" applyProtection="0"/>
    <xf numFmtId="0" fontId="36" fillId="23" borderId="0" applyNumberFormat="0" applyBorder="0" applyAlignment="0" applyProtection="0"/>
    <xf numFmtId="0" fontId="21" fillId="0" borderId="0"/>
    <xf numFmtId="0" fontId="21" fillId="0" borderId="0"/>
    <xf numFmtId="0" fontId="37" fillId="4" borderId="0" applyNumberFormat="0" applyBorder="0" applyAlignment="0" applyProtection="0"/>
    <xf numFmtId="0" fontId="38" fillId="0" borderId="0" applyNumberFormat="0" applyFill="0" applyBorder="0" applyAlignment="0" applyProtection="0"/>
    <xf numFmtId="0" fontId="4" fillId="24" borderId="30" applyNumberFormat="0" applyFont="0" applyAlignment="0" applyProtection="0"/>
    <xf numFmtId="0" fontId="39" fillId="0" borderId="31" applyNumberFormat="0" applyFill="0" applyAlignment="0" applyProtection="0"/>
    <xf numFmtId="0" fontId="19" fillId="0" borderId="0"/>
    <xf numFmtId="0" fontId="19" fillId="0" borderId="0"/>
    <xf numFmtId="0" fontId="40" fillId="0" borderId="0" applyNumberForma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21" fillId="0" borderId="0" applyFont="0" applyFill="0" applyBorder="0" applyAlignment="0" applyProtection="0"/>
    <xf numFmtId="0" fontId="41" fillId="5" borderId="0" applyNumberFormat="0" applyBorder="0" applyAlignment="0" applyProtection="0"/>
    <xf numFmtId="169" fontId="6" fillId="0" borderId="0" applyFill="0" applyBorder="0" applyProtection="0">
      <alignment horizontal="right" vertical="top"/>
    </xf>
    <xf numFmtId="0" fontId="4" fillId="0" borderId="0"/>
    <xf numFmtId="0" fontId="7" fillId="0" borderId="0"/>
    <xf numFmtId="0" fontId="21" fillId="0" borderId="0"/>
    <xf numFmtId="0" fontId="21" fillId="0" borderId="0"/>
    <xf numFmtId="0" fontId="4" fillId="0" borderId="0"/>
    <xf numFmtId="0" fontId="42" fillId="0" borderId="0"/>
    <xf numFmtId="0" fontId="42" fillId="0" borderId="0"/>
    <xf numFmtId="0" fontId="43" fillId="0" borderId="0"/>
    <xf numFmtId="164" fontId="1" fillId="0" borderId="0" applyFont="0" applyFill="0" applyBorder="0" applyAlignment="0" applyProtection="0"/>
    <xf numFmtId="0" fontId="44" fillId="0" borderId="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20" fillId="0" borderId="0"/>
    <xf numFmtId="0" fontId="45" fillId="0" borderId="0"/>
    <xf numFmtId="166" fontId="4" fillId="0" borderId="0" applyFont="0" applyFill="0" applyBorder="0" applyAlignment="0" applyProtection="0"/>
    <xf numFmtId="0" fontId="27" fillId="8" borderId="43" applyNumberFormat="0" applyAlignment="0" applyProtection="0"/>
    <xf numFmtId="0" fontId="28" fillId="21" borderId="44" applyNumberFormat="0" applyAlignment="0" applyProtection="0"/>
    <xf numFmtId="0" fontId="29" fillId="21" borderId="43" applyNumberFormat="0" applyAlignment="0" applyProtection="0"/>
    <xf numFmtId="0" fontId="33" fillId="0" borderId="45" applyNumberFormat="0" applyFill="0" applyAlignment="0" applyProtection="0"/>
    <xf numFmtId="0" fontId="4" fillId="24" borderId="46" applyNumberFormat="0" applyFont="0" applyAlignment="0" applyProtection="0"/>
    <xf numFmtId="0" fontId="6" fillId="0" borderId="0">
      <alignment horizontal="left" vertical="top" wrapText="1"/>
    </xf>
    <xf numFmtId="0" fontId="42" fillId="0" borderId="0"/>
    <xf numFmtId="43" fontId="7" fillId="0" borderId="0" applyFont="0" applyFill="0" applyBorder="0" applyAlignment="0" applyProtection="0"/>
    <xf numFmtId="0" fontId="46" fillId="0" borderId="0"/>
    <xf numFmtId="0" fontId="47" fillId="0" borderId="0"/>
    <xf numFmtId="0" fontId="4" fillId="0" borderId="0"/>
    <xf numFmtId="0" fontId="48"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1" fillId="0" borderId="0"/>
    <xf numFmtId="0" fontId="21" fillId="0" borderId="0"/>
    <xf numFmtId="0" fontId="4" fillId="0" borderId="0"/>
    <xf numFmtId="0" fontId="21" fillId="0" borderId="0"/>
    <xf numFmtId="0" fontId="51" fillId="0" borderId="0"/>
    <xf numFmtId="0" fontId="42" fillId="0" borderId="0"/>
    <xf numFmtId="0" fontId="53" fillId="0" borderId="0"/>
    <xf numFmtId="0" fontId="55" fillId="0" borderId="0"/>
    <xf numFmtId="0" fontId="21" fillId="0" borderId="0"/>
    <xf numFmtId="0" fontId="1" fillId="0" borderId="0"/>
    <xf numFmtId="0" fontId="1" fillId="0" borderId="0"/>
    <xf numFmtId="0" fontId="4" fillId="0" borderId="0"/>
    <xf numFmtId="0" fontId="1" fillId="0" borderId="0"/>
    <xf numFmtId="0" fontId="4" fillId="0" borderId="0"/>
    <xf numFmtId="0" fontId="19" fillId="0" borderId="0"/>
    <xf numFmtId="0" fontId="55" fillId="0" borderId="0"/>
    <xf numFmtId="43" fontId="1" fillId="0" borderId="0" applyFont="0" applyFill="0" applyBorder="0" applyAlignment="0" applyProtection="0"/>
    <xf numFmtId="0" fontId="55" fillId="0" borderId="0"/>
    <xf numFmtId="0" fontId="55" fillId="0" borderId="0"/>
    <xf numFmtId="0" fontId="55" fillId="0" borderId="0"/>
  </cellStyleXfs>
  <cellXfs count="211">
    <xf numFmtId="0" fontId="0" fillId="0" borderId="0" xfId="0"/>
    <xf numFmtId="0" fontId="17" fillId="0" borderId="0" xfId="0" applyFont="1"/>
    <xf numFmtId="0" fontId="13" fillId="0" borderId="0" xfId="0" applyFont="1"/>
    <xf numFmtId="0" fontId="17" fillId="26" borderId="0" xfId="0" applyFont="1" applyFill="1"/>
    <xf numFmtId="167" fontId="8" fillId="26" borderId="4" xfId="1" applyNumberFormat="1" applyFont="1" applyFill="1" applyBorder="1" applyAlignment="1">
      <alignment horizontal="center" vertical="top"/>
    </xf>
    <xf numFmtId="167" fontId="10" fillId="0" borderId="4" xfId="1" applyNumberFormat="1" applyFont="1" applyFill="1" applyBorder="1" applyAlignment="1">
      <alignment horizontal="center" vertical="top"/>
    </xf>
    <xf numFmtId="0" fontId="17" fillId="0" borderId="0" xfId="0" applyFont="1" applyAlignment="1">
      <alignment horizontal="center"/>
    </xf>
    <xf numFmtId="0" fontId="14" fillId="0" borderId="0" xfId="0" applyFont="1" applyAlignment="1">
      <alignment horizontal="left" vertical="top"/>
    </xf>
    <xf numFmtId="167" fontId="17" fillId="0" borderId="0" xfId="0" applyNumberFormat="1" applyFont="1"/>
    <xf numFmtId="167" fontId="10" fillId="0" borderId="2" xfId="1" applyNumberFormat="1" applyFont="1" applyFill="1" applyBorder="1" applyAlignment="1">
      <alignment horizontal="center" vertical="top"/>
    </xf>
    <xf numFmtId="167" fontId="8" fillId="25" borderId="4" xfId="1" applyNumberFormat="1" applyFont="1" applyFill="1" applyBorder="1" applyAlignment="1">
      <alignment horizontal="center" vertical="center"/>
    </xf>
    <xf numFmtId="167" fontId="10" fillId="0" borderId="22" xfId="1" applyNumberFormat="1" applyFont="1" applyFill="1" applyBorder="1" applyAlignment="1">
      <alignment horizontal="center" vertical="top"/>
    </xf>
    <xf numFmtId="167" fontId="10" fillId="0" borderId="9" xfId="1" applyNumberFormat="1" applyFont="1" applyFill="1" applyBorder="1" applyAlignment="1">
      <alignment horizontal="center" vertical="top"/>
    </xf>
    <xf numFmtId="167" fontId="8" fillId="26" borderId="22" xfId="1" applyNumberFormat="1" applyFont="1" applyFill="1" applyBorder="1" applyAlignment="1">
      <alignment horizontal="center" vertical="top"/>
    </xf>
    <xf numFmtId="167" fontId="8" fillId="26" borderId="9" xfId="1" applyNumberFormat="1" applyFont="1" applyFill="1" applyBorder="1" applyAlignment="1">
      <alignment horizontal="center" vertical="top"/>
    </xf>
    <xf numFmtId="0" fontId="10" fillId="2" borderId="4" xfId="1" applyNumberFormat="1" applyFont="1" applyFill="1" applyBorder="1" applyAlignment="1">
      <alignment horizontal="center" vertical="top"/>
    </xf>
    <xf numFmtId="167" fontId="8" fillId="26" borderId="2" xfId="1" applyNumberFormat="1" applyFont="1" applyFill="1" applyBorder="1" applyAlignment="1">
      <alignment horizontal="center" vertical="top"/>
    </xf>
    <xf numFmtId="165" fontId="10" fillId="0" borderId="9" xfId="1" applyNumberFormat="1" applyFont="1" applyFill="1" applyBorder="1" applyAlignment="1">
      <alignment horizontal="left" vertical="top" wrapText="1"/>
    </xf>
    <xf numFmtId="165" fontId="10" fillId="2" borderId="9" xfId="1" applyNumberFormat="1" applyFont="1" applyFill="1" applyBorder="1" applyAlignment="1">
      <alignment horizontal="left" vertical="top" wrapText="1"/>
    </xf>
    <xf numFmtId="167" fontId="8" fillId="0" borderId="4" xfId="1" applyNumberFormat="1" applyFont="1" applyFill="1" applyBorder="1" applyAlignment="1">
      <alignment horizontal="center" vertical="top"/>
    </xf>
    <xf numFmtId="167" fontId="8" fillId="26" borderId="41" xfId="1" applyNumberFormat="1" applyFont="1" applyFill="1" applyBorder="1" applyAlignment="1">
      <alignment horizontal="center" vertical="top"/>
    </xf>
    <xf numFmtId="167" fontId="10" fillId="0" borderId="41" xfId="1" applyNumberFormat="1" applyFont="1" applyFill="1" applyBorder="1" applyAlignment="1">
      <alignment horizontal="center" vertical="top"/>
    </xf>
    <xf numFmtId="167" fontId="18" fillId="0" borderId="0" xfId="0" applyNumberFormat="1" applyFont="1" applyAlignment="1">
      <alignment horizontal="center"/>
    </xf>
    <xf numFmtId="0" fontId="18" fillId="0" borderId="0" xfId="0" applyFont="1" applyAlignment="1">
      <alignment horizontal="center"/>
    </xf>
    <xf numFmtId="0" fontId="18" fillId="0" borderId="0" xfId="0" applyFont="1"/>
    <xf numFmtId="0" fontId="2" fillId="0" borderId="0" xfId="0" applyFont="1"/>
    <xf numFmtId="167" fontId="10" fillId="0" borderId="38" xfId="1" applyNumberFormat="1" applyFont="1" applyFill="1" applyBorder="1" applyAlignment="1">
      <alignment horizontal="center" vertical="top"/>
    </xf>
    <xf numFmtId="167" fontId="8" fillId="26" borderId="38" xfId="1" applyNumberFormat="1" applyFont="1" applyFill="1" applyBorder="1" applyAlignment="1">
      <alignment horizontal="center" vertical="top"/>
    </xf>
    <xf numFmtId="167" fontId="8" fillId="25" borderId="22" xfId="1" applyNumberFormat="1" applyFont="1" applyFill="1" applyBorder="1" applyAlignment="1">
      <alignment horizontal="center" vertical="center"/>
    </xf>
    <xf numFmtId="49" fontId="8" fillId="2" borderId="6" xfId="1" applyNumberFormat="1" applyFont="1" applyFill="1" applyBorder="1" applyAlignment="1">
      <alignment horizontal="center" vertical="center"/>
    </xf>
    <xf numFmtId="49" fontId="8" fillId="2" borderId="12" xfId="1" applyNumberFormat="1" applyFont="1" applyFill="1" applyBorder="1" applyAlignment="1">
      <alignment horizontal="center" vertical="center"/>
    </xf>
    <xf numFmtId="167" fontId="5" fillId="0" borderId="18" xfId="1" applyNumberFormat="1" applyFont="1" applyFill="1" applyBorder="1" applyAlignment="1">
      <alignment horizontal="left" vertical="top" wrapText="1"/>
    </xf>
    <xf numFmtId="167" fontId="18" fillId="0" borderId="0" xfId="0" applyNumberFormat="1" applyFont="1" applyAlignment="1">
      <alignment horizontal="center" vertical="top"/>
    </xf>
    <xf numFmtId="167" fontId="18" fillId="0" borderId="0" xfId="0" applyNumberFormat="1" applyFont="1"/>
    <xf numFmtId="0" fontId="17" fillId="0" borderId="0" xfId="0" applyFont="1" applyAlignment="1">
      <alignment vertical="top"/>
    </xf>
    <xf numFmtId="0" fontId="17" fillId="26" borderId="0" xfId="0" applyFont="1" applyFill="1" applyAlignment="1">
      <alignment vertical="top"/>
    </xf>
    <xf numFmtId="4" fontId="17" fillId="0" borderId="0" xfId="0" applyNumberFormat="1" applyFont="1"/>
    <xf numFmtId="1" fontId="10" fillId="2" borderId="14" xfId="1" applyNumberFormat="1" applyFont="1" applyFill="1" applyBorder="1" applyAlignment="1">
      <alignment vertical="top"/>
    </xf>
    <xf numFmtId="1" fontId="10" fillId="2" borderId="5" xfId="1" applyNumberFormat="1" applyFont="1" applyFill="1" applyBorder="1" applyAlignment="1">
      <alignment horizontal="center" vertical="top"/>
    </xf>
    <xf numFmtId="0" fontId="5" fillId="0" borderId="0" xfId="0" applyFont="1"/>
    <xf numFmtId="1" fontId="10" fillId="2" borderId="40" xfId="1" applyNumberFormat="1" applyFont="1" applyFill="1" applyBorder="1" applyAlignment="1">
      <alignment vertical="top"/>
    </xf>
    <xf numFmtId="168" fontId="10" fillId="2" borderId="4" xfId="1" applyNumberFormat="1" applyFont="1" applyFill="1" applyBorder="1" applyAlignment="1">
      <alignment horizontal="center" vertical="top"/>
    </xf>
    <xf numFmtId="1" fontId="10" fillId="2" borderId="12" xfId="1" applyNumberFormat="1" applyFont="1" applyFill="1" applyBorder="1" applyAlignment="1">
      <alignment vertical="top"/>
    </xf>
    <xf numFmtId="165" fontId="10" fillId="0" borderId="38" xfId="1" applyNumberFormat="1" applyFont="1" applyFill="1" applyBorder="1" applyAlignment="1">
      <alignment horizontal="left" vertical="top" wrapText="1"/>
    </xf>
    <xf numFmtId="165" fontId="8" fillId="25" borderId="38" xfId="1" applyNumberFormat="1" applyFont="1" applyFill="1" applyBorder="1" applyAlignment="1">
      <alignment horizontal="left" vertical="center" wrapText="1"/>
    </xf>
    <xf numFmtId="165" fontId="10" fillId="0" borderId="5" xfId="1" applyNumberFormat="1" applyFont="1" applyFill="1" applyBorder="1" applyAlignment="1">
      <alignment horizontal="left" vertical="top" wrapText="1"/>
    </xf>
    <xf numFmtId="1" fontId="8" fillId="26" borderId="14" xfId="1" applyNumberFormat="1" applyFont="1" applyFill="1" applyBorder="1" applyAlignment="1">
      <alignment horizontal="center" vertical="top"/>
    </xf>
    <xf numFmtId="168" fontId="10" fillId="2" borderId="50" xfId="1" applyNumberFormat="1" applyFont="1" applyFill="1" applyBorder="1" applyAlignment="1">
      <alignment horizontal="center" vertical="top"/>
    </xf>
    <xf numFmtId="165" fontId="10" fillId="2" borderId="39" xfId="1" applyNumberFormat="1" applyFont="1" applyFill="1" applyBorder="1" applyAlignment="1">
      <alignment horizontal="left" vertical="top" wrapText="1"/>
    </xf>
    <xf numFmtId="167" fontId="10" fillId="0" borderId="18" xfId="1" applyNumberFormat="1" applyFont="1" applyFill="1" applyBorder="1" applyAlignment="1">
      <alignment horizontal="center" vertical="top"/>
    </xf>
    <xf numFmtId="0" fontId="14" fillId="0" borderId="0" xfId="0" applyFont="1" applyAlignment="1">
      <alignment vertical="top" wrapText="1"/>
    </xf>
    <xf numFmtId="167" fontId="8" fillId="26" borderId="18" xfId="1" applyNumberFormat="1" applyFont="1" applyFill="1" applyBorder="1" applyAlignment="1">
      <alignment horizontal="center" vertical="top"/>
    </xf>
    <xf numFmtId="0" fontId="49" fillId="0" borderId="0" xfId="0" applyFont="1" applyAlignment="1">
      <alignment horizontal="center" vertical="center"/>
    </xf>
    <xf numFmtId="0" fontId="49" fillId="0" borderId="0" xfId="0" applyFont="1" applyAlignment="1">
      <alignment vertical="center" wrapText="1"/>
    </xf>
    <xf numFmtId="167" fontId="8" fillId="25" borderId="41" xfId="1" applyNumberFormat="1" applyFont="1" applyFill="1" applyBorder="1" applyAlignment="1">
      <alignment horizontal="center" vertical="center"/>
    </xf>
    <xf numFmtId="167" fontId="49" fillId="0" borderId="0" xfId="0" applyNumberFormat="1" applyFont="1" applyAlignment="1">
      <alignment vertical="center" wrapText="1"/>
    </xf>
    <xf numFmtId="0" fontId="8" fillId="0" borderId="54" xfId="2" quotePrefix="1" applyFont="1" applyBorder="1" applyAlignment="1">
      <alignment vertical="center" wrapText="1"/>
    </xf>
    <xf numFmtId="167" fontId="8" fillId="0" borderId="48" xfId="1" applyNumberFormat="1" applyFont="1" applyFill="1" applyBorder="1" applyAlignment="1">
      <alignment horizontal="center" vertical="top"/>
    </xf>
    <xf numFmtId="0" fontId="49" fillId="0" borderId="0" xfId="0" applyFont="1" applyAlignment="1">
      <alignment vertical="center"/>
    </xf>
    <xf numFmtId="49" fontId="8" fillId="2" borderId="7" xfId="1" applyNumberFormat="1" applyFont="1" applyFill="1" applyBorder="1" applyAlignment="1">
      <alignment horizontal="center" vertical="center"/>
    </xf>
    <xf numFmtId="49" fontId="8" fillId="2" borderId="8" xfId="1" applyNumberFormat="1" applyFont="1" applyFill="1" applyBorder="1" applyAlignment="1">
      <alignment horizontal="center" vertical="center"/>
    </xf>
    <xf numFmtId="167" fontId="8" fillId="25" borderId="38" xfId="1" applyNumberFormat="1" applyFont="1" applyFill="1" applyBorder="1" applyAlignment="1">
      <alignment horizontal="center" vertical="center"/>
    </xf>
    <xf numFmtId="0" fontId="18" fillId="26" borderId="0" xfId="0" applyFont="1" applyFill="1"/>
    <xf numFmtId="1" fontId="10" fillId="0" borderId="14" xfId="1" applyNumberFormat="1" applyFont="1" applyFill="1" applyBorder="1" applyAlignment="1">
      <alignment vertical="top"/>
    </xf>
    <xf numFmtId="1" fontId="10" fillId="0" borderId="5" xfId="1" applyNumberFormat="1" applyFont="1" applyFill="1" applyBorder="1" applyAlignment="1">
      <alignment horizontal="center" vertical="top"/>
    </xf>
    <xf numFmtId="0" fontId="10" fillId="0" borderId="4" xfId="1" applyNumberFormat="1" applyFont="1" applyFill="1" applyBorder="1" applyAlignment="1">
      <alignment horizontal="center" vertical="top"/>
    </xf>
    <xf numFmtId="165" fontId="11" fillId="2" borderId="52" xfId="1" applyNumberFormat="1" applyFont="1" applyFill="1" applyBorder="1" applyAlignment="1">
      <alignment horizontal="left" vertical="top" wrapText="1"/>
    </xf>
    <xf numFmtId="165" fontId="10" fillId="2" borderId="36" xfId="1" applyNumberFormat="1" applyFont="1" applyFill="1" applyBorder="1" applyAlignment="1">
      <alignment horizontal="left" vertical="top" wrapText="1"/>
    </xf>
    <xf numFmtId="0" fontId="10" fillId="0" borderId="50" xfId="1" applyNumberFormat="1" applyFont="1" applyFill="1" applyBorder="1" applyAlignment="1">
      <alignment horizontal="center" vertical="top"/>
    </xf>
    <xf numFmtId="165" fontId="10" fillId="2" borderId="38" xfId="1" applyNumberFormat="1" applyFont="1" applyFill="1" applyBorder="1" applyAlignment="1">
      <alignment horizontal="left" vertical="top" wrapText="1"/>
    </xf>
    <xf numFmtId="1" fontId="10" fillId="0" borderId="47" xfId="1" applyNumberFormat="1" applyFont="1" applyFill="1" applyBorder="1" applyAlignment="1">
      <alignment horizontal="center" vertical="top"/>
    </xf>
    <xf numFmtId="0" fontId="10" fillId="0" borderId="47" xfId="1" applyNumberFormat="1" applyFont="1" applyFill="1" applyBorder="1" applyAlignment="1">
      <alignment horizontal="center" vertical="top"/>
    </xf>
    <xf numFmtId="1" fontId="10" fillId="0" borderId="15" xfId="1" applyNumberFormat="1" applyFont="1" applyFill="1" applyBorder="1" applyAlignment="1">
      <alignment horizontal="center" vertical="top"/>
    </xf>
    <xf numFmtId="0" fontId="10" fillId="0" borderId="15" xfId="1" applyNumberFormat="1" applyFont="1" applyFill="1" applyBorder="1" applyAlignment="1">
      <alignment horizontal="center" vertical="top"/>
    </xf>
    <xf numFmtId="1" fontId="10" fillId="0" borderId="55" xfId="1" applyNumberFormat="1" applyFont="1" applyFill="1" applyBorder="1" applyAlignment="1">
      <alignment horizontal="center" vertical="top"/>
    </xf>
    <xf numFmtId="0" fontId="10" fillId="0" borderId="55" xfId="1" applyNumberFormat="1" applyFont="1" applyFill="1" applyBorder="1" applyAlignment="1">
      <alignment horizontal="center" vertical="top"/>
    </xf>
    <xf numFmtId="165" fontId="10" fillId="2" borderId="54" xfId="1" applyNumberFormat="1" applyFont="1" applyFill="1" applyBorder="1" applyAlignment="1">
      <alignment horizontal="left" vertical="top" wrapText="1"/>
    </xf>
    <xf numFmtId="1" fontId="10" fillId="2" borderId="4" xfId="1" applyNumberFormat="1" applyFont="1" applyFill="1" applyBorder="1" applyAlignment="1">
      <alignment horizontal="center" vertical="top"/>
    </xf>
    <xf numFmtId="0" fontId="10" fillId="0" borderId="4" xfId="1" applyNumberFormat="1" applyFont="1" applyFill="1" applyBorder="1" applyAlignment="1">
      <alignment horizontal="left" vertical="top"/>
    </xf>
    <xf numFmtId="1" fontId="10" fillId="0" borderId="47" xfId="1" applyNumberFormat="1" applyFont="1" applyFill="1" applyBorder="1" applyAlignment="1">
      <alignment horizontal="left" vertical="top"/>
    </xf>
    <xf numFmtId="167" fontId="14" fillId="0" borderId="0" xfId="0" applyNumberFormat="1" applyFont="1" applyAlignment="1">
      <alignment vertical="top" wrapText="1"/>
    </xf>
    <xf numFmtId="167" fontId="8" fillId="25" borderId="18" xfId="1" applyNumberFormat="1" applyFont="1" applyFill="1" applyBorder="1" applyAlignment="1">
      <alignment horizontal="center" vertical="center"/>
    </xf>
    <xf numFmtId="167" fontId="8" fillId="0" borderId="49" xfId="1" applyNumberFormat="1" applyFont="1" applyFill="1" applyBorder="1" applyAlignment="1">
      <alignment horizontal="center" vertical="top"/>
    </xf>
    <xf numFmtId="167" fontId="10" fillId="2" borderId="34" xfId="1" applyNumberFormat="1" applyFont="1" applyFill="1" applyBorder="1" applyAlignment="1">
      <alignment horizontal="center" vertical="top"/>
    </xf>
    <xf numFmtId="167" fontId="10" fillId="2" borderId="18" xfId="1" applyNumberFormat="1" applyFont="1" applyFill="1" applyBorder="1" applyAlignment="1">
      <alignment horizontal="center" vertical="top"/>
    </xf>
    <xf numFmtId="49" fontId="8" fillId="2" borderId="11" xfId="1" applyNumberFormat="1" applyFont="1" applyFill="1" applyBorder="1" applyAlignment="1">
      <alignment horizontal="center" vertical="center"/>
    </xf>
    <xf numFmtId="167" fontId="8" fillId="25" borderId="2" xfId="1" applyNumberFormat="1" applyFont="1" applyFill="1" applyBorder="1" applyAlignment="1">
      <alignment horizontal="center" vertical="center"/>
    </xf>
    <xf numFmtId="167" fontId="8" fillId="25" borderId="9" xfId="1" applyNumberFormat="1" applyFont="1" applyFill="1" applyBorder="1" applyAlignment="1">
      <alignment horizontal="center" vertical="center"/>
    </xf>
    <xf numFmtId="167" fontId="10" fillId="0" borderId="5" xfId="1" applyNumberFormat="1" applyFont="1" applyFill="1" applyBorder="1" applyAlignment="1">
      <alignment horizontal="center" vertical="top"/>
    </xf>
    <xf numFmtId="167" fontId="8" fillId="26" borderId="5" xfId="1" applyNumberFormat="1" applyFont="1" applyFill="1" applyBorder="1" applyAlignment="1">
      <alignment horizontal="center" vertical="top"/>
    </xf>
    <xf numFmtId="167" fontId="8" fillId="0" borderId="2" xfId="1" applyNumberFormat="1" applyFont="1" applyFill="1" applyBorder="1" applyAlignment="1">
      <alignment horizontal="center" vertical="top"/>
    </xf>
    <xf numFmtId="167" fontId="8" fillId="0" borderId="9" xfId="1" applyNumberFormat="1" applyFont="1" applyFill="1" applyBorder="1" applyAlignment="1">
      <alignment horizontal="center" vertical="top"/>
    </xf>
    <xf numFmtId="0" fontId="52" fillId="0" borderId="0" xfId="0" applyFont="1"/>
    <xf numFmtId="0" fontId="52" fillId="26" borderId="0" xfId="0" applyFont="1" applyFill="1"/>
    <xf numFmtId="168" fontId="10" fillId="0" borderId="4" xfId="1" applyNumberFormat="1" applyFont="1" applyFill="1" applyBorder="1" applyAlignment="1">
      <alignment horizontal="center" vertical="top"/>
    </xf>
    <xf numFmtId="1" fontId="8" fillId="26" borderId="2" xfId="1" applyNumberFormat="1" applyFont="1" applyFill="1" applyBorder="1" applyAlignment="1">
      <alignment vertical="top"/>
    </xf>
    <xf numFmtId="167" fontId="8" fillId="0" borderId="38" xfId="1" applyNumberFormat="1" applyFont="1" applyFill="1" applyBorder="1" applyAlignment="1">
      <alignment horizontal="center" vertical="top"/>
    </xf>
    <xf numFmtId="167" fontId="8" fillId="0" borderId="56" xfId="1" applyNumberFormat="1" applyFont="1" applyFill="1" applyBorder="1" applyAlignment="1">
      <alignment horizontal="center" vertical="top"/>
    </xf>
    <xf numFmtId="1" fontId="10" fillId="0" borderId="2" xfId="1" applyNumberFormat="1" applyFont="1" applyFill="1" applyBorder="1" applyAlignment="1">
      <alignment vertical="top"/>
    </xf>
    <xf numFmtId="165" fontId="10" fillId="2" borderId="4" xfId="1" applyNumberFormat="1" applyFont="1" applyFill="1" applyBorder="1" applyAlignment="1">
      <alignment horizontal="left" vertical="top" wrapText="1"/>
    </xf>
    <xf numFmtId="165" fontId="10" fillId="2" borderId="41" xfId="1" applyNumberFormat="1" applyFont="1" applyFill="1" applyBorder="1" applyAlignment="1">
      <alignment horizontal="left" vertical="top" wrapText="1"/>
    </xf>
    <xf numFmtId="0" fontId="10" fillId="0" borderId="38" xfId="0" applyFont="1" applyBorder="1" applyAlignment="1">
      <alignment vertical="top" wrapText="1"/>
    </xf>
    <xf numFmtId="167" fontId="10" fillId="0" borderId="55" xfId="1" applyNumberFormat="1" applyFont="1" applyFill="1" applyBorder="1" applyAlignment="1">
      <alignment horizontal="center" vertical="top"/>
    </xf>
    <xf numFmtId="167" fontId="10" fillId="0" borderId="50" xfId="1" applyNumberFormat="1" applyFont="1" applyFill="1" applyBorder="1" applyAlignment="1">
      <alignment horizontal="center" vertical="top"/>
    </xf>
    <xf numFmtId="167" fontId="10" fillId="0" borderId="39" xfId="1" applyNumberFormat="1" applyFont="1" applyFill="1" applyBorder="1" applyAlignment="1">
      <alignment horizontal="center" vertical="top"/>
    </xf>
    <xf numFmtId="167" fontId="10" fillId="0" borderId="15" xfId="1" applyNumberFormat="1" applyFont="1" applyFill="1" applyBorder="1" applyAlignment="1">
      <alignment horizontal="center" vertical="top"/>
    </xf>
    <xf numFmtId="167" fontId="10" fillId="0" borderId="6" xfId="1" applyNumberFormat="1" applyFont="1" applyFill="1" applyBorder="1" applyAlignment="1">
      <alignment horizontal="center" vertical="top"/>
    </xf>
    <xf numFmtId="167" fontId="10" fillId="0" borderId="36" xfId="1" applyNumberFormat="1" applyFont="1" applyFill="1" applyBorder="1" applyAlignment="1">
      <alignment horizontal="center" vertical="top"/>
    </xf>
    <xf numFmtId="167" fontId="10" fillId="0" borderId="12" xfId="1" applyNumberFormat="1" applyFont="1" applyFill="1" applyBorder="1" applyAlignment="1">
      <alignment horizontal="center" vertical="top"/>
    </xf>
    <xf numFmtId="1" fontId="10" fillId="0" borderId="4" xfId="1" applyNumberFormat="1" applyFont="1" applyFill="1" applyBorder="1" applyAlignment="1">
      <alignment horizontal="center" vertical="top"/>
    </xf>
    <xf numFmtId="0" fontId="15" fillId="0" borderId="0" xfId="0" applyFont="1"/>
    <xf numFmtId="0" fontId="15" fillId="0" borderId="5" xfId="0" applyFont="1" applyBorder="1" applyAlignment="1">
      <alignment horizontal="center" vertical="center" wrapText="1"/>
    </xf>
    <xf numFmtId="0" fontId="15" fillId="0" borderId="47" xfId="0" applyFont="1" applyBorder="1"/>
    <xf numFmtId="167" fontId="9" fillId="25" borderId="5" xfId="0" applyNumberFormat="1" applyFont="1" applyFill="1" applyBorder="1"/>
    <xf numFmtId="167" fontId="15" fillId="0" borderId="47" xfId="0" applyNumberFormat="1" applyFont="1" applyBorder="1"/>
    <xf numFmtId="0" fontId="15" fillId="26" borderId="5" xfId="0" applyFont="1" applyFill="1" applyBorder="1" applyAlignment="1">
      <alignment vertical="top"/>
    </xf>
    <xf numFmtId="0" fontId="15" fillId="0" borderId="15" xfId="0" applyFont="1" applyBorder="1" applyAlignment="1">
      <alignment horizontal="center" vertical="center" wrapText="1"/>
    </xf>
    <xf numFmtId="0" fontId="15" fillId="26" borderId="5" xfId="0" applyFont="1" applyFill="1" applyBorder="1"/>
    <xf numFmtId="0" fontId="15" fillId="0" borderId="5" xfId="0" applyFont="1" applyBorder="1" applyAlignment="1">
      <alignment horizontal="center" vertical="center"/>
    </xf>
    <xf numFmtId="0" fontId="15" fillId="0" borderId="5" xfId="0" applyFont="1" applyBorder="1" applyAlignment="1">
      <alignment vertical="top"/>
    </xf>
    <xf numFmtId="167" fontId="15" fillId="0" borderId="47" xfId="0" applyNumberFormat="1" applyFont="1" applyBorder="1" applyAlignment="1">
      <alignment vertical="top"/>
    </xf>
    <xf numFmtId="0" fontId="15" fillId="0" borderId="15" xfId="0" applyFont="1" applyBorder="1"/>
    <xf numFmtId="0" fontId="54" fillId="0" borderId="15" xfId="0" applyFont="1" applyBorder="1" applyAlignment="1">
      <alignment wrapText="1"/>
    </xf>
    <xf numFmtId="167" fontId="5" fillId="0" borderId="34" xfId="1" applyNumberFormat="1" applyFont="1" applyFill="1" applyBorder="1" applyAlignment="1">
      <alignment horizontal="left" vertical="top" wrapText="1"/>
    </xf>
    <xf numFmtId="0" fontId="9" fillId="0" borderId="17" xfId="0" applyFont="1" applyBorder="1" applyAlignment="1">
      <alignment horizontal="center" vertical="center" wrapText="1"/>
    </xf>
    <xf numFmtId="0" fontId="5" fillId="0" borderId="18" xfId="0" applyFont="1" applyBorder="1"/>
    <xf numFmtId="167" fontId="5" fillId="25" borderId="18" xfId="0" applyNumberFormat="1" applyFont="1" applyFill="1" applyBorder="1"/>
    <xf numFmtId="167" fontId="5" fillId="0" borderId="49" xfId="0" applyNumberFormat="1" applyFont="1" applyBorder="1"/>
    <xf numFmtId="167" fontId="5" fillId="0" borderId="35" xfId="0" applyNumberFormat="1" applyFont="1" applyBorder="1"/>
    <xf numFmtId="167" fontId="5" fillId="0" borderId="34" xfId="0" applyNumberFormat="1" applyFont="1" applyBorder="1"/>
    <xf numFmtId="167" fontId="5" fillId="0" borderId="35" xfId="0" applyNumberFormat="1" applyFont="1" applyBorder="1" applyAlignment="1">
      <alignment horizontal="center"/>
    </xf>
    <xf numFmtId="0" fontId="5" fillId="26" borderId="42" xfId="0" applyFont="1" applyFill="1" applyBorder="1" applyAlignment="1">
      <alignment vertical="top"/>
    </xf>
    <xf numFmtId="167" fontId="5" fillId="0" borderId="18" xfId="1" applyNumberFormat="1" applyFont="1" applyFill="1" applyBorder="1" applyAlignment="1">
      <alignment vertical="top" wrapText="1"/>
    </xf>
    <xf numFmtId="0" fontId="5" fillId="26" borderId="18" xfId="0" applyFont="1" applyFill="1" applyBorder="1"/>
    <xf numFmtId="167" fontId="9" fillId="0" borderId="18" xfId="1" applyNumberFormat="1" applyFont="1" applyFill="1" applyBorder="1" applyAlignment="1">
      <alignment horizontal="left" vertical="top" wrapText="1"/>
    </xf>
    <xf numFmtId="0" fontId="5" fillId="26" borderId="35" xfId="0" applyFont="1" applyFill="1" applyBorder="1" applyAlignment="1">
      <alignment vertical="top"/>
    </xf>
    <xf numFmtId="0" fontId="5" fillId="26" borderId="18" xfId="0" applyFont="1" applyFill="1" applyBorder="1" applyAlignment="1">
      <alignment vertical="top"/>
    </xf>
    <xf numFmtId="0" fontId="5" fillId="0" borderId="18" xfId="0" applyFont="1" applyBorder="1" applyAlignment="1">
      <alignment vertical="top" wrapText="1"/>
    </xf>
    <xf numFmtId="0" fontId="5" fillId="0" borderId="18" xfId="0" applyFont="1" applyBorder="1" applyAlignment="1">
      <alignment horizontal="left" vertical="top" wrapText="1"/>
    </xf>
    <xf numFmtId="0" fontId="5" fillId="0" borderId="35" xfId="0" applyFont="1" applyBorder="1" applyAlignment="1">
      <alignment horizontal="left" vertical="center" wrapText="1"/>
    </xf>
    <xf numFmtId="0" fontId="5" fillId="0" borderId="49" xfId="0" applyFont="1" applyBorder="1" applyAlignment="1">
      <alignment horizontal="left" vertical="top" wrapText="1"/>
    </xf>
    <xf numFmtId="0" fontId="5" fillId="0" borderId="35" xfId="0" applyFont="1" applyBorder="1" applyAlignment="1">
      <alignment horizontal="left" vertical="top" wrapText="1"/>
    </xf>
    <xf numFmtId="167" fontId="5" fillId="26" borderId="18" xfId="0" applyNumberFormat="1" applyFont="1" applyFill="1" applyBorder="1" applyAlignment="1">
      <alignment vertical="top"/>
    </xf>
    <xf numFmtId="167" fontId="5" fillId="0" borderId="42" xfId="1" applyNumberFormat="1" applyFont="1" applyFill="1" applyBorder="1" applyAlignment="1">
      <alignment horizontal="left" vertical="top" wrapText="1"/>
    </xf>
    <xf numFmtId="167" fontId="8" fillId="0" borderId="41" xfId="1" applyNumberFormat="1" applyFont="1" applyFill="1" applyBorder="1" applyAlignment="1">
      <alignment horizontal="center" vertical="top"/>
    </xf>
    <xf numFmtId="167" fontId="8" fillId="2" borderId="1" xfId="1" applyNumberFormat="1" applyFont="1" applyFill="1" applyBorder="1" applyAlignment="1">
      <alignment horizontal="center" vertical="center"/>
    </xf>
    <xf numFmtId="167" fontId="8" fillId="2" borderId="7" xfId="1" applyNumberFormat="1" applyFont="1" applyFill="1" applyBorder="1" applyAlignment="1">
      <alignment horizontal="center" vertical="center"/>
    </xf>
    <xf numFmtId="167" fontId="8" fillId="2" borderId="8" xfId="1" applyNumberFormat="1" applyFont="1" applyFill="1" applyBorder="1" applyAlignment="1">
      <alignment horizontal="center" vertical="center"/>
    </xf>
    <xf numFmtId="0" fontId="15" fillId="0" borderId="55"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5" xfId="0" applyFont="1" applyBorder="1" applyAlignment="1">
      <alignment horizontal="center" vertical="center" textRotation="180" wrapText="1"/>
    </xf>
    <xf numFmtId="0" fontId="15" fillId="0" borderId="47" xfId="0" applyFont="1" applyBorder="1" applyAlignment="1">
      <alignment horizontal="center" vertical="center" textRotation="180" wrapText="1"/>
    </xf>
    <xf numFmtId="0" fontId="15" fillId="0" borderId="15" xfId="0" applyFont="1" applyBorder="1" applyAlignment="1">
      <alignment horizontal="center" vertical="center" textRotation="180" wrapText="1"/>
    </xf>
    <xf numFmtId="165" fontId="8" fillId="26" borderId="4" xfId="1" applyNumberFormat="1" applyFont="1" applyFill="1" applyBorder="1" applyAlignment="1">
      <alignment horizontal="left" vertical="top" wrapText="1"/>
    </xf>
    <xf numFmtId="165" fontId="8" fillId="26" borderId="3" xfId="1" applyNumberFormat="1" applyFont="1" applyFill="1" applyBorder="1" applyAlignment="1">
      <alignment horizontal="left" vertical="top" wrapText="1"/>
    </xf>
    <xf numFmtId="167" fontId="8" fillId="2" borderId="17" xfId="1" applyNumberFormat="1" applyFont="1" applyFill="1" applyBorder="1" applyAlignment="1">
      <alignment horizontal="center" vertical="center" wrapText="1"/>
    </xf>
    <xf numFmtId="167" fontId="8" fillId="2" borderId="18" xfId="1" applyNumberFormat="1" applyFont="1" applyFill="1" applyBorder="1" applyAlignment="1">
      <alignment horizontal="center" vertical="center" wrapText="1"/>
    </xf>
    <xf numFmtId="167" fontId="8" fillId="2" borderId="32" xfId="1" applyNumberFormat="1" applyFont="1" applyFill="1" applyBorder="1" applyAlignment="1">
      <alignment horizontal="center" vertical="center" wrapText="1"/>
    </xf>
    <xf numFmtId="167" fontId="8" fillId="2" borderId="33" xfId="1" applyNumberFormat="1" applyFont="1" applyFill="1" applyBorder="1" applyAlignment="1">
      <alignment horizontal="center" vertical="center" wrapText="1"/>
    </xf>
    <xf numFmtId="0" fontId="5" fillId="0" borderId="49" xfId="0" applyFont="1" applyBorder="1" applyAlignment="1">
      <alignment horizontal="left" vertical="top" wrapText="1"/>
    </xf>
    <xf numFmtId="0" fontId="5" fillId="0" borderId="35" xfId="0" applyFont="1" applyBorder="1" applyAlignment="1">
      <alignment horizontal="left" vertical="top" wrapText="1"/>
    </xf>
    <xf numFmtId="0" fontId="5" fillId="0" borderId="57" xfId="0" applyFont="1" applyBorder="1" applyAlignment="1">
      <alignment horizontal="left" vertical="top" wrapText="1"/>
    </xf>
    <xf numFmtId="167" fontId="8" fillId="2" borderId="37" xfId="1" applyNumberFormat="1" applyFont="1" applyFill="1" applyBorder="1" applyAlignment="1">
      <alignment horizontal="center" vertical="center" wrapText="1"/>
    </xf>
    <xf numFmtId="167" fontId="8" fillId="2" borderId="16" xfId="1" applyNumberFormat="1" applyFont="1" applyFill="1" applyBorder="1" applyAlignment="1">
      <alignment horizontal="center" vertical="center" wrapText="1"/>
    </xf>
    <xf numFmtId="167" fontId="8" fillId="2" borderId="19" xfId="1" applyNumberFormat="1" applyFont="1" applyFill="1" applyBorder="1" applyAlignment="1">
      <alignment horizontal="center" vertical="center" wrapText="1"/>
    </xf>
    <xf numFmtId="165" fontId="8" fillId="2" borderId="53" xfId="1" applyNumberFormat="1" applyFont="1" applyFill="1" applyBorder="1" applyAlignment="1">
      <alignment horizontal="center" vertical="center" textRotation="90" wrapText="1"/>
    </xf>
    <xf numFmtId="165" fontId="8" fillId="2" borderId="55" xfId="1" applyNumberFormat="1" applyFont="1" applyFill="1" applyBorder="1" applyAlignment="1">
      <alignment horizontal="center" vertical="center" textRotation="90" wrapText="1"/>
    </xf>
    <xf numFmtId="165" fontId="8" fillId="2" borderId="51" xfId="1" applyNumberFormat="1" applyFont="1" applyFill="1" applyBorder="1" applyAlignment="1">
      <alignment horizontal="center" vertical="center" textRotation="90" wrapText="1"/>
    </xf>
    <xf numFmtId="165" fontId="8" fillId="2" borderId="47" xfId="1" applyNumberFormat="1" applyFont="1" applyFill="1" applyBorder="1" applyAlignment="1">
      <alignment horizontal="center" vertical="center" textRotation="90" wrapText="1"/>
    </xf>
    <xf numFmtId="165" fontId="8" fillId="2" borderId="21" xfId="1" applyNumberFormat="1" applyFont="1" applyFill="1" applyBorder="1" applyAlignment="1">
      <alignment horizontal="center" vertical="center" textRotation="90" wrapText="1"/>
    </xf>
    <xf numFmtId="165" fontId="8" fillId="2" borderId="15" xfId="1" applyNumberFormat="1" applyFont="1" applyFill="1" applyBorder="1" applyAlignment="1">
      <alignment horizontal="center" vertical="center" textRotation="90" wrapText="1"/>
    </xf>
    <xf numFmtId="0" fontId="49" fillId="0" borderId="0" xfId="0" applyFont="1" applyAlignment="1">
      <alignment horizontal="center" vertical="center" wrapText="1"/>
    </xf>
    <xf numFmtId="0" fontId="49" fillId="0" borderId="0" xfId="0" applyFont="1" applyAlignment="1">
      <alignment horizontal="center" vertical="center"/>
    </xf>
    <xf numFmtId="167" fontId="17" fillId="0" borderId="0" xfId="0" applyNumberFormat="1" applyFont="1" applyAlignment="1">
      <alignment horizontal="center" vertical="top" wrapText="1"/>
    </xf>
    <xf numFmtId="167" fontId="8" fillId="2" borderId="13" xfId="1" applyNumberFormat="1" applyFont="1" applyFill="1" applyBorder="1" applyAlignment="1">
      <alignment horizontal="center" vertical="top" wrapText="1"/>
    </xf>
    <xf numFmtId="167" fontId="8" fillId="2" borderId="10" xfId="1" applyNumberFormat="1" applyFont="1" applyFill="1" applyBorder="1" applyAlignment="1">
      <alignment horizontal="center" vertical="top"/>
    </xf>
    <xf numFmtId="167" fontId="8" fillId="2" borderId="20" xfId="1" applyNumberFormat="1" applyFont="1" applyFill="1" applyBorder="1" applyAlignment="1">
      <alignment horizontal="center" vertical="top"/>
    </xf>
    <xf numFmtId="167" fontId="14" fillId="2" borderId="0" xfId="1" applyNumberFormat="1" applyFont="1" applyFill="1" applyBorder="1" applyAlignment="1">
      <alignment horizontal="center" vertical="top" wrapText="1"/>
    </xf>
    <xf numFmtId="167" fontId="8" fillId="2" borderId="22" xfId="1" applyNumberFormat="1" applyFont="1" applyFill="1" applyBorder="1" applyAlignment="1">
      <alignment horizontal="center" vertical="center" wrapText="1"/>
    </xf>
    <xf numFmtId="165" fontId="8" fillId="2" borderId="1" xfId="1" applyNumberFormat="1" applyFont="1" applyFill="1" applyBorder="1" applyAlignment="1">
      <alignment horizontal="center" vertical="top" wrapText="1"/>
    </xf>
    <xf numFmtId="165" fontId="8" fillId="2" borderId="7" xfId="1" applyNumberFormat="1" applyFont="1" applyFill="1" applyBorder="1" applyAlignment="1">
      <alignment horizontal="center" vertical="top" wrapText="1"/>
    </xf>
    <xf numFmtId="165" fontId="8" fillId="2" borderId="20" xfId="1" applyNumberFormat="1" applyFont="1" applyFill="1" applyBorder="1" applyAlignment="1">
      <alignment horizontal="center" vertical="top" wrapText="1"/>
    </xf>
    <xf numFmtId="165" fontId="8" fillId="2" borderId="36" xfId="1" applyNumberFormat="1" applyFont="1" applyFill="1" applyBorder="1" applyAlignment="1">
      <alignment horizontal="center" vertical="top" wrapText="1"/>
    </xf>
    <xf numFmtId="165" fontId="8" fillId="26" borderId="41" xfId="1" applyNumberFormat="1" applyFont="1" applyFill="1" applyBorder="1" applyAlignment="1">
      <alignment horizontal="left" vertical="top" wrapText="1"/>
    </xf>
    <xf numFmtId="165" fontId="8" fillId="26" borderId="38" xfId="1" applyNumberFormat="1" applyFont="1" applyFill="1" applyBorder="1" applyAlignment="1">
      <alignment horizontal="left" vertical="top" wrapText="1"/>
    </xf>
    <xf numFmtId="167" fontId="8" fillId="2" borderId="58" xfId="1" applyNumberFormat="1" applyFont="1" applyFill="1" applyBorder="1" applyAlignment="1">
      <alignment horizontal="center" vertical="center" wrapText="1"/>
    </xf>
    <xf numFmtId="165" fontId="8" fillId="2" borderId="40" xfId="1" applyNumberFormat="1" applyFont="1" applyFill="1" applyBorder="1" applyAlignment="1">
      <alignment horizontal="center" vertical="top" wrapText="1"/>
    </xf>
    <xf numFmtId="165" fontId="8" fillId="2" borderId="50" xfId="1" applyNumberFormat="1" applyFont="1" applyFill="1" applyBorder="1" applyAlignment="1">
      <alignment horizontal="center" vertical="top" wrapText="1"/>
    </xf>
    <xf numFmtId="49" fontId="8" fillId="2" borderId="36" xfId="1" applyNumberFormat="1" applyFont="1" applyFill="1" applyBorder="1" applyAlignment="1">
      <alignment horizontal="center" vertical="center"/>
    </xf>
    <xf numFmtId="165" fontId="8" fillId="2" borderId="40" xfId="1" applyNumberFormat="1" applyFont="1" applyFill="1" applyBorder="1" applyAlignment="1">
      <alignment horizontal="center" vertical="center" textRotation="90" wrapText="1"/>
    </xf>
    <xf numFmtId="165" fontId="8" fillId="2" borderId="14" xfId="1" applyNumberFormat="1" applyFont="1" applyFill="1" applyBorder="1" applyAlignment="1">
      <alignment horizontal="center" vertical="center" textRotation="90" wrapText="1"/>
    </xf>
    <xf numFmtId="165" fontId="8" fillId="2" borderId="12" xfId="1" applyNumberFormat="1" applyFont="1" applyFill="1" applyBorder="1" applyAlignment="1">
      <alignment horizontal="center" vertical="center" textRotation="90" wrapText="1"/>
    </xf>
    <xf numFmtId="167" fontId="8" fillId="0" borderId="54" xfId="1" applyNumberFormat="1" applyFont="1" applyFill="1" applyBorder="1" applyAlignment="1">
      <alignment horizontal="center" vertical="top"/>
    </xf>
    <xf numFmtId="1" fontId="10" fillId="2" borderId="55" xfId="1" applyNumberFormat="1" applyFont="1" applyFill="1" applyBorder="1" applyAlignment="1">
      <alignment horizontal="center" vertical="top"/>
    </xf>
    <xf numFmtId="1" fontId="10" fillId="0" borderId="40" xfId="1" applyNumberFormat="1" applyFont="1" applyFill="1" applyBorder="1" applyAlignment="1">
      <alignment vertical="top"/>
    </xf>
    <xf numFmtId="1" fontId="10" fillId="0" borderId="12" xfId="1" applyNumberFormat="1" applyFont="1" applyFill="1" applyBorder="1" applyAlignment="1">
      <alignment vertical="top"/>
    </xf>
    <xf numFmtId="1" fontId="10" fillId="2" borderId="60" xfId="1" applyNumberFormat="1" applyFont="1" applyFill="1" applyBorder="1" applyAlignment="1">
      <alignment horizontal="center" vertical="top"/>
    </xf>
    <xf numFmtId="0" fontId="10" fillId="2" borderId="60" xfId="1" applyNumberFormat="1" applyFont="1" applyFill="1" applyBorder="1" applyAlignment="1">
      <alignment horizontal="center" vertical="top"/>
    </xf>
    <xf numFmtId="165" fontId="10" fillId="0" borderId="61" xfId="1" applyNumberFormat="1" applyFont="1" applyFill="1" applyBorder="1" applyAlignment="1">
      <alignment horizontal="left" vertical="top" wrapText="1"/>
    </xf>
    <xf numFmtId="167" fontId="10" fillId="2" borderId="42" xfId="1" applyNumberFormat="1" applyFont="1" applyFill="1" applyBorder="1" applyAlignment="1">
      <alignment horizontal="center" vertical="top"/>
    </xf>
    <xf numFmtId="167" fontId="10" fillId="0" borderId="62" xfId="1" applyNumberFormat="1" applyFont="1" applyFill="1" applyBorder="1" applyAlignment="1">
      <alignment horizontal="center" vertical="top"/>
    </xf>
    <xf numFmtId="167" fontId="10" fillId="0" borderId="63" xfId="1" applyNumberFormat="1" applyFont="1" applyFill="1" applyBorder="1" applyAlignment="1">
      <alignment horizontal="center" vertical="top"/>
    </xf>
    <xf numFmtId="167" fontId="10" fillId="0" borderId="64" xfId="1" applyNumberFormat="1" applyFont="1" applyFill="1" applyBorder="1" applyAlignment="1">
      <alignment horizontal="center" vertical="top"/>
    </xf>
    <xf numFmtId="167" fontId="10" fillId="0" borderId="65" xfId="1" applyNumberFormat="1" applyFont="1" applyFill="1" applyBorder="1" applyAlignment="1">
      <alignment horizontal="center" vertical="top"/>
    </xf>
    <xf numFmtId="167" fontId="10" fillId="0" borderId="66" xfId="1" applyNumberFormat="1" applyFont="1" applyFill="1" applyBorder="1" applyAlignment="1">
      <alignment horizontal="center" vertical="top"/>
    </xf>
    <xf numFmtId="167" fontId="10" fillId="0" borderId="60" xfId="1" applyNumberFormat="1" applyFont="1" applyFill="1" applyBorder="1" applyAlignment="1">
      <alignment horizontal="center" vertical="top"/>
    </xf>
    <xf numFmtId="167" fontId="10" fillId="0" borderId="61" xfId="1" applyNumberFormat="1" applyFont="1" applyFill="1" applyBorder="1" applyAlignment="1">
      <alignment horizontal="center" vertical="top"/>
    </xf>
    <xf numFmtId="167" fontId="10" fillId="0" borderId="59" xfId="1" applyNumberFormat="1" applyFont="1" applyFill="1" applyBorder="1" applyAlignment="1">
      <alignment horizontal="center" vertical="top"/>
    </xf>
    <xf numFmtId="1" fontId="10" fillId="2" borderId="40" xfId="1" applyNumberFormat="1" applyFont="1" applyFill="1" applyBorder="1" applyAlignment="1">
      <alignment vertical="top"/>
    </xf>
    <xf numFmtId="1" fontId="10" fillId="2" borderId="63" xfId="1" applyNumberFormat="1" applyFont="1" applyFill="1" applyBorder="1" applyAlignment="1">
      <alignment vertical="top"/>
    </xf>
  </cellXfs>
  <cellStyles count="162">
    <cellStyle name="20% - Акцент1" xfId="15" xr:uid="{00000000-0005-0000-0000-000000000000}"/>
    <cellStyle name="20% - Акцент2" xfId="16" xr:uid="{00000000-0005-0000-0000-000001000000}"/>
    <cellStyle name="20% - Акцент3" xfId="17" xr:uid="{00000000-0005-0000-0000-000002000000}"/>
    <cellStyle name="20% - Акцент4" xfId="18" xr:uid="{00000000-0005-0000-0000-000003000000}"/>
    <cellStyle name="20% - Акцент5" xfId="19" xr:uid="{00000000-0005-0000-0000-000004000000}"/>
    <cellStyle name="20% - Акцент6" xfId="20" xr:uid="{00000000-0005-0000-0000-000005000000}"/>
    <cellStyle name="40% - Акцент1" xfId="21" xr:uid="{00000000-0005-0000-0000-000006000000}"/>
    <cellStyle name="40% - Акцент2" xfId="22" xr:uid="{00000000-0005-0000-0000-000007000000}"/>
    <cellStyle name="40% - Акцент3" xfId="23" xr:uid="{00000000-0005-0000-0000-000008000000}"/>
    <cellStyle name="40% - Акцент4" xfId="24" xr:uid="{00000000-0005-0000-0000-000009000000}"/>
    <cellStyle name="40% - Акцент5" xfId="25" xr:uid="{00000000-0005-0000-0000-00000A000000}"/>
    <cellStyle name="40% - Акцент6" xfId="26" xr:uid="{00000000-0005-0000-0000-00000B000000}"/>
    <cellStyle name="60% - Акцент1" xfId="27" xr:uid="{00000000-0005-0000-0000-00000C000000}"/>
    <cellStyle name="60% - Акцент2" xfId="28" xr:uid="{00000000-0005-0000-0000-00000D000000}"/>
    <cellStyle name="60% - Акцент3" xfId="29" xr:uid="{00000000-0005-0000-0000-00000E000000}"/>
    <cellStyle name="60% - Акцент4" xfId="30" xr:uid="{00000000-0005-0000-0000-00000F000000}"/>
    <cellStyle name="60% - Акцент5" xfId="31" xr:uid="{00000000-0005-0000-0000-000010000000}"/>
    <cellStyle name="60% - Акцент6" xfId="32" xr:uid="{00000000-0005-0000-0000-000011000000}"/>
    <cellStyle name="Comma" xfId="1" builtinId="3"/>
    <cellStyle name="Comma 10" xfId="33" xr:uid="{00000000-0005-0000-0000-000013000000}"/>
    <cellStyle name="Comma 11" xfId="110" xr:uid="{00000000-0005-0000-0000-000014000000}"/>
    <cellStyle name="Comma 11 2" xfId="138" xr:uid="{00000000-0005-0000-0000-000015000000}"/>
    <cellStyle name="Comma 12" xfId="141" xr:uid="{00000000-0005-0000-0000-000016000000}"/>
    <cellStyle name="Comma 13" xfId="108" xr:uid="{00000000-0005-0000-0000-000017000000}"/>
    <cellStyle name="Comma 2" xfId="4" xr:uid="{00000000-0005-0000-0000-000018000000}"/>
    <cellStyle name="Comma 2 2" xfId="34" xr:uid="{00000000-0005-0000-0000-000019000000}"/>
    <cellStyle name="Comma 2 2 2" xfId="129" xr:uid="{00000000-0005-0000-0000-00001A000000}"/>
    <cellStyle name="Comma 2 3" xfId="35" xr:uid="{00000000-0005-0000-0000-00001B000000}"/>
    <cellStyle name="Comma 2 4" xfId="36" xr:uid="{00000000-0005-0000-0000-00001C000000}"/>
    <cellStyle name="Comma 2 5" xfId="121" xr:uid="{00000000-0005-0000-0000-00001D000000}"/>
    <cellStyle name="Comma 3" xfId="37" xr:uid="{00000000-0005-0000-0000-00001E000000}"/>
    <cellStyle name="Comma 3 2" xfId="38" xr:uid="{00000000-0005-0000-0000-00001F000000}"/>
    <cellStyle name="Comma 3 2 2" xfId="111" xr:uid="{00000000-0005-0000-0000-000020000000}"/>
    <cellStyle name="Comma 3 3" xfId="39" xr:uid="{00000000-0005-0000-0000-000021000000}"/>
    <cellStyle name="Comma 4" xfId="40" xr:uid="{00000000-0005-0000-0000-000022000000}"/>
    <cellStyle name="Comma 5" xfId="41" xr:uid="{00000000-0005-0000-0000-000023000000}"/>
    <cellStyle name="Comma 6" xfId="42" xr:uid="{00000000-0005-0000-0000-000024000000}"/>
    <cellStyle name="Comma 6 2" xfId="43" xr:uid="{00000000-0005-0000-0000-000025000000}"/>
    <cellStyle name="Comma 6 2 2" xfId="112" xr:uid="{00000000-0005-0000-0000-000026000000}"/>
    <cellStyle name="Comma 6 3" xfId="113" xr:uid="{00000000-0005-0000-0000-000027000000}"/>
    <cellStyle name="Comma 7" xfId="44" xr:uid="{00000000-0005-0000-0000-000028000000}"/>
    <cellStyle name="Comma 7 2" xfId="45" xr:uid="{00000000-0005-0000-0000-000029000000}"/>
    <cellStyle name="Comma 7 2 2" xfId="114" xr:uid="{00000000-0005-0000-0000-00002A000000}"/>
    <cellStyle name="Comma 7 3" xfId="11" xr:uid="{00000000-0005-0000-0000-00002B000000}"/>
    <cellStyle name="Comma 8" xfId="46" xr:uid="{00000000-0005-0000-0000-00002C000000}"/>
    <cellStyle name="Comma 9" xfId="47" xr:uid="{00000000-0005-0000-0000-00002D000000}"/>
    <cellStyle name="Hyperlink 2" xfId="14" xr:uid="{00000000-0005-0000-0000-00002F000000}"/>
    <cellStyle name="Hyperlink 3" xfId="13" xr:uid="{00000000-0005-0000-0000-000030000000}"/>
    <cellStyle name="Normal" xfId="0" builtinId="0"/>
    <cellStyle name="Normal 10" xfId="48" xr:uid="{00000000-0005-0000-0000-000032000000}"/>
    <cellStyle name="Normal 11" xfId="49" xr:uid="{00000000-0005-0000-0000-000033000000}"/>
    <cellStyle name="Normal 12" xfId="50" xr:uid="{00000000-0005-0000-0000-000034000000}"/>
    <cellStyle name="Normal 12 2" xfId="100" xr:uid="{00000000-0005-0000-0000-000035000000}"/>
    <cellStyle name="Normal 13" xfId="51" xr:uid="{00000000-0005-0000-0000-000036000000}"/>
    <cellStyle name="Normal 14" xfId="107" xr:uid="{00000000-0005-0000-0000-000037000000}"/>
    <cellStyle name="Normal 14 2" xfId="136" xr:uid="{00000000-0005-0000-0000-000038000000}"/>
    <cellStyle name="Normal 15" xfId="109" xr:uid="{00000000-0005-0000-0000-000039000000}"/>
    <cellStyle name="Normal 15 2" xfId="137" xr:uid="{00000000-0005-0000-0000-00003A000000}"/>
    <cellStyle name="Normal 16" xfId="120" xr:uid="{00000000-0005-0000-0000-00003B000000}"/>
    <cellStyle name="Normal 16 2" xfId="139" xr:uid="{00000000-0005-0000-0000-00003C000000}"/>
    <cellStyle name="Normal 17" xfId="131" xr:uid="{00000000-0005-0000-0000-00003D000000}"/>
    <cellStyle name="Normal 17 2" xfId="140" xr:uid="{00000000-0005-0000-0000-00003E000000}"/>
    <cellStyle name="Normal 18" xfId="132" xr:uid="{00000000-0005-0000-0000-00003F000000}"/>
    <cellStyle name="Normal 19" xfId="133" xr:uid="{00000000-0005-0000-0000-000040000000}"/>
    <cellStyle name="Normal 2" xfId="2" xr:uid="{00000000-0005-0000-0000-000041000000}"/>
    <cellStyle name="Normal 2 2" xfId="5" xr:uid="{00000000-0005-0000-0000-000042000000}"/>
    <cellStyle name="Normal 2 2 2" xfId="102" xr:uid="{00000000-0005-0000-0000-000043000000}"/>
    <cellStyle name="Normal 2 3" xfId="52" xr:uid="{00000000-0005-0000-0000-000044000000}"/>
    <cellStyle name="Normal 2 3 2" xfId="115" xr:uid="{00000000-0005-0000-0000-000045000000}"/>
    <cellStyle name="Normal 2 4" xfId="101" xr:uid="{00000000-0005-0000-0000-000046000000}"/>
    <cellStyle name="Normal 2 5" xfId="130" xr:uid="{00000000-0005-0000-0000-000047000000}"/>
    <cellStyle name="Normal 2 6" xfId="142" xr:uid="{00000000-0005-0000-0000-000048000000}"/>
    <cellStyle name="Normal 2_Gorcuxum ashxatakazm" xfId="53" xr:uid="{00000000-0005-0000-0000-000049000000}"/>
    <cellStyle name="Normal 20" xfId="134" xr:uid="{00000000-0005-0000-0000-00004A000000}"/>
    <cellStyle name="Normal 21" xfId="135" xr:uid="{00000000-0005-0000-0000-00004B000000}"/>
    <cellStyle name="Normal 22" xfId="146" xr:uid="{00000000-0005-0000-0000-00004C000000}"/>
    <cellStyle name="Normal 23" xfId="148" xr:uid="{5C8D9137-4DFD-471F-84C8-F6C4CF0C91F0}"/>
    <cellStyle name="Normal 24" xfId="149" xr:uid="{67FD9D44-A02B-498A-BA07-5B553A3F97D4}"/>
    <cellStyle name="Normal 25" xfId="157" xr:uid="{62A94821-2213-4F06-80A7-30C1E399FB61}"/>
    <cellStyle name="Normal 26" xfId="160" xr:uid="{70C08A99-4137-4EE2-93F0-18F8EA8E03F7}"/>
    <cellStyle name="Normal 27" xfId="161" xr:uid="{CB291974-762F-4F85-AE66-D456D8C4AF3E}"/>
    <cellStyle name="Normal 28" xfId="159" xr:uid="{2BDDA4FE-44F4-460A-819A-48965FA898B4}"/>
    <cellStyle name="Normal 3" xfId="3" xr:uid="{00000000-0005-0000-0000-00004D000000}"/>
    <cellStyle name="Normal 3 2" xfId="54" xr:uid="{00000000-0005-0000-0000-00004E000000}"/>
    <cellStyle name="Normal 3 2 2" xfId="106" xr:uid="{00000000-0005-0000-0000-00004F000000}"/>
    <cellStyle name="Normal 3 2 3" xfId="143" xr:uid="{00000000-0005-0000-0000-000050000000}"/>
    <cellStyle name="Normal 3 3" xfId="55" xr:uid="{00000000-0005-0000-0000-000051000000}"/>
    <cellStyle name="Normal 3 3 2" xfId="128" xr:uid="{00000000-0005-0000-0000-000052000000}"/>
    <cellStyle name="Normal 3 4" xfId="103" xr:uid="{00000000-0005-0000-0000-000053000000}"/>
    <cellStyle name="Normal 3 5" xfId="105" xr:uid="{00000000-0005-0000-0000-000054000000}"/>
    <cellStyle name="Normal 4" xfId="12" xr:uid="{00000000-0005-0000-0000-000055000000}"/>
    <cellStyle name="Normal 4 2" xfId="104" xr:uid="{00000000-0005-0000-0000-000056000000}"/>
    <cellStyle name="Normal 4 3" xfId="147" xr:uid="{00000000-0005-0000-0000-000057000000}"/>
    <cellStyle name="Normal 4 3 2" xfId="150" xr:uid="{E5167127-B495-4231-B635-59F50E933321}"/>
    <cellStyle name="Normal 5" xfId="56" xr:uid="{00000000-0005-0000-0000-000058000000}"/>
    <cellStyle name="Normal 5 2" xfId="57" xr:uid="{00000000-0005-0000-0000-000059000000}"/>
    <cellStyle name="Normal 6" xfId="58" xr:uid="{00000000-0005-0000-0000-00005A000000}"/>
    <cellStyle name="Normal 6 2" xfId="59" xr:uid="{00000000-0005-0000-0000-00005B000000}"/>
    <cellStyle name="Normal 6 2 2" xfId="116" xr:uid="{00000000-0005-0000-0000-00005C000000}"/>
    <cellStyle name="Normal 6 3" xfId="117" xr:uid="{00000000-0005-0000-0000-00005D000000}"/>
    <cellStyle name="Normal 6 4" xfId="127" xr:uid="{00000000-0005-0000-0000-00005E000000}"/>
    <cellStyle name="Normal 7" xfId="10" xr:uid="{00000000-0005-0000-0000-00005F000000}"/>
    <cellStyle name="Normal 8" xfId="60" xr:uid="{00000000-0005-0000-0000-000060000000}"/>
    <cellStyle name="Normal 8 2" xfId="118" xr:uid="{00000000-0005-0000-0000-000061000000}"/>
    <cellStyle name="Normal 9" xfId="61" xr:uid="{00000000-0005-0000-0000-000062000000}"/>
    <cellStyle name="Percent 2" xfId="7" xr:uid="{00000000-0005-0000-0000-000063000000}"/>
    <cellStyle name="Percent 3" xfId="62" xr:uid="{00000000-0005-0000-0000-000064000000}"/>
    <cellStyle name="Percent 4" xfId="63" xr:uid="{00000000-0005-0000-0000-000065000000}"/>
    <cellStyle name="SN_241" xfId="99" xr:uid="{00000000-0005-0000-0000-000066000000}"/>
    <cellStyle name="Style 1" xfId="8" xr:uid="{00000000-0005-0000-0000-000067000000}"/>
    <cellStyle name="Style 1 2" xfId="64" xr:uid="{00000000-0005-0000-0000-000068000000}"/>
    <cellStyle name="Style 1 3" xfId="65" xr:uid="{00000000-0005-0000-0000-000069000000}"/>
    <cellStyle name="Style 1 4" xfId="66" xr:uid="{00000000-0005-0000-0000-00006A000000}"/>
    <cellStyle name="Акцент1" xfId="67" xr:uid="{00000000-0005-0000-0000-00006B000000}"/>
    <cellStyle name="Акцент2" xfId="68" xr:uid="{00000000-0005-0000-0000-00006C000000}"/>
    <cellStyle name="Акцент3" xfId="69" xr:uid="{00000000-0005-0000-0000-00006D000000}"/>
    <cellStyle name="Акцент4" xfId="70" xr:uid="{00000000-0005-0000-0000-00006E000000}"/>
    <cellStyle name="Акцент5" xfId="71" xr:uid="{00000000-0005-0000-0000-00006F000000}"/>
    <cellStyle name="Акцент6" xfId="72" xr:uid="{00000000-0005-0000-0000-000070000000}"/>
    <cellStyle name="Ввод " xfId="73" xr:uid="{00000000-0005-0000-0000-000071000000}"/>
    <cellStyle name="Ввод  2" xfId="122" xr:uid="{00000000-0005-0000-0000-000072000000}"/>
    <cellStyle name="Вывод" xfId="74" xr:uid="{00000000-0005-0000-0000-000073000000}"/>
    <cellStyle name="Вывод 2" xfId="123" xr:uid="{00000000-0005-0000-0000-000074000000}"/>
    <cellStyle name="Вычисление" xfId="75" xr:uid="{00000000-0005-0000-0000-000075000000}"/>
    <cellStyle name="Вычисление 2" xfId="124" xr:uid="{00000000-0005-0000-0000-000076000000}"/>
    <cellStyle name="Заголовок 1" xfId="76" xr:uid="{00000000-0005-0000-0000-000077000000}"/>
    <cellStyle name="Заголовок 2" xfId="77" xr:uid="{00000000-0005-0000-0000-000078000000}"/>
    <cellStyle name="Заголовок 3" xfId="78" xr:uid="{00000000-0005-0000-0000-000079000000}"/>
    <cellStyle name="Заголовок 4" xfId="79" xr:uid="{00000000-0005-0000-0000-00007A000000}"/>
    <cellStyle name="Итог" xfId="80" xr:uid="{00000000-0005-0000-0000-00007B000000}"/>
    <cellStyle name="Итог 2" xfId="125" xr:uid="{00000000-0005-0000-0000-00007C000000}"/>
    <cellStyle name="Контрольная ячейка" xfId="81" xr:uid="{00000000-0005-0000-0000-00007D000000}"/>
    <cellStyle name="Название" xfId="82" xr:uid="{00000000-0005-0000-0000-00007E000000}"/>
    <cellStyle name="Нейтральный" xfId="83" xr:uid="{00000000-0005-0000-0000-00007F000000}"/>
    <cellStyle name="Обычный 2" xfId="84" xr:uid="{00000000-0005-0000-0000-000080000000}"/>
    <cellStyle name="Обычный 2 2" xfId="145" xr:uid="{00000000-0005-0000-0000-000081000000}"/>
    <cellStyle name="Обычный 2 2 2" xfId="152" xr:uid="{6F692429-B0ED-4CFC-AA26-57C83E4F2B66}"/>
    <cellStyle name="Обычный 2 2 3" xfId="151" xr:uid="{AD25C37E-6155-4D0E-829B-D1F88C205A73}"/>
    <cellStyle name="Обычный 2 3" xfId="144" xr:uid="{00000000-0005-0000-0000-000082000000}"/>
    <cellStyle name="Обычный 3" xfId="85" xr:uid="{00000000-0005-0000-0000-000083000000}"/>
    <cellStyle name="Обычный 4" xfId="153" xr:uid="{D62EC385-5E85-4F5F-8B0F-BE73ACC07307}"/>
    <cellStyle name="Обычный 5" xfId="154" xr:uid="{93C49E1B-AF08-423B-AC60-30D5859FDCD7}"/>
    <cellStyle name="Обычный 7" xfId="155" xr:uid="{FDD8D465-937B-4A02-BFE8-D0142EB0F4A5}"/>
    <cellStyle name="Обычный_Лист1" xfId="6" xr:uid="{00000000-0005-0000-0000-000084000000}"/>
    <cellStyle name="Плохой" xfId="86" xr:uid="{00000000-0005-0000-0000-000085000000}"/>
    <cellStyle name="Пояснение" xfId="87" xr:uid="{00000000-0005-0000-0000-000086000000}"/>
    <cellStyle name="Примечание" xfId="88" xr:uid="{00000000-0005-0000-0000-000087000000}"/>
    <cellStyle name="Примечание 2" xfId="126" xr:uid="{00000000-0005-0000-0000-000088000000}"/>
    <cellStyle name="Связанная ячейка" xfId="89" xr:uid="{00000000-0005-0000-0000-000089000000}"/>
    <cellStyle name="Стиль 1" xfId="90" xr:uid="{00000000-0005-0000-0000-00008A000000}"/>
    <cellStyle name="Стиль 1 2" xfId="9" xr:uid="{00000000-0005-0000-0000-00008B000000}"/>
    <cellStyle name="Стиль 1 2 2" xfId="91" xr:uid="{00000000-0005-0000-0000-00008C000000}"/>
    <cellStyle name="Стиль 1 2 3" xfId="119" xr:uid="{00000000-0005-0000-0000-00008D000000}"/>
    <cellStyle name="Стиль 1 3" xfId="156" xr:uid="{42D7D9A8-E27C-4B88-AC1B-EE2A51D6FE60}"/>
    <cellStyle name="Текст предупреждения" xfId="92" xr:uid="{00000000-0005-0000-0000-00008E000000}"/>
    <cellStyle name="Финансовый 2" xfId="93" xr:uid="{00000000-0005-0000-0000-00008F000000}"/>
    <cellStyle name="Финансовый 2 2" xfId="94" xr:uid="{00000000-0005-0000-0000-000090000000}"/>
    <cellStyle name="Финансовый 3" xfId="95" xr:uid="{00000000-0005-0000-0000-000091000000}"/>
    <cellStyle name="Финансовый 3 2" xfId="96" xr:uid="{00000000-0005-0000-0000-000092000000}"/>
    <cellStyle name="Финансовый 4" xfId="97" xr:uid="{00000000-0005-0000-0000-000093000000}"/>
    <cellStyle name="Финансовый 5" xfId="158" xr:uid="{8122115C-3E13-4EF3-A725-349DA17E9118}"/>
    <cellStyle name="Хороший" xfId="98" xr:uid="{00000000-0005-0000-0000-00009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2553566</xdr:colOff>
      <xdr:row>36</xdr:row>
      <xdr:rowOff>467591</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68016" y="70969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36</xdr:row>
      <xdr:rowOff>467591</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68016" y="70969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2239241</xdr:colOff>
      <xdr:row>37</xdr:row>
      <xdr:rowOff>29441</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591791" y="20565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A1:BR92"/>
  <sheetViews>
    <sheetView tabSelected="1" zoomScaleNormal="100" zoomScaleSheetLayoutView="70" workbookViewId="0">
      <selection activeCell="E81" sqref="E81:I81"/>
    </sheetView>
  </sheetViews>
  <sheetFormatPr defaultRowHeight="16.5" x14ac:dyDescent="0.3"/>
  <cols>
    <col min="1" max="1" width="8.7109375" style="1" customWidth="1"/>
    <col min="2" max="2" width="3.28515625" style="6" customWidth="1"/>
    <col min="3" max="3" width="8.28515625" style="6" customWidth="1"/>
    <col min="4" max="4" width="44.140625" style="7" customWidth="1"/>
    <col min="5" max="5" width="15.5703125" style="22" customWidth="1"/>
    <col min="6" max="6" width="14.5703125" style="22" customWidth="1"/>
    <col min="7" max="9" width="14.5703125" style="32" customWidth="1"/>
    <col min="10" max="11" width="12.85546875" style="1" hidden="1" customWidth="1"/>
    <col min="12" max="12" width="3.7109375" style="1" hidden="1" customWidth="1"/>
    <col min="13" max="13" width="13.42578125" style="1" customWidth="1"/>
    <col min="14" max="14" width="12.85546875" style="1" customWidth="1"/>
    <col min="15" max="15" width="15.140625" style="1" customWidth="1"/>
    <col min="16" max="16" width="70" style="25" customWidth="1"/>
    <col min="17" max="17" width="22.28515625" style="2" hidden="1" customWidth="1"/>
    <col min="18" max="18" width="10.7109375" style="1" bestFit="1" customWidth="1"/>
    <col min="19" max="233" width="9.140625" style="1"/>
    <col min="234" max="234" width="5.7109375" style="1" customWidth="1"/>
    <col min="235" max="235" width="6.85546875" style="1" customWidth="1"/>
    <col min="236" max="236" width="50.140625" style="1" customWidth="1"/>
    <col min="237" max="238" width="11.42578125" style="1" customWidth="1"/>
    <col min="239" max="242" width="0" style="1" hidden="1" customWidth="1"/>
    <col min="243" max="243" width="13.140625" style="1" customWidth="1"/>
    <col min="244" max="244" width="12.42578125" style="1" customWidth="1"/>
    <col min="245" max="245" width="12.28515625" style="1" customWidth="1"/>
    <col min="246" max="248" width="0" style="1" hidden="1" customWidth="1"/>
    <col min="249" max="249" width="12.7109375" style="1" customWidth="1"/>
    <col min="250" max="250" width="12.42578125" style="1" customWidth="1"/>
    <col min="251" max="251" width="13.28515625" style="1" customWidth="1"/>
    <col min="252" max="252" width="12.42578125" style="1" customWidth="1"/>
    <col min="253" max="253" width="11.7109375" style="1" customWidth="1"/>
    <col min="254" max="254" width="11.42578125" style="1" customWidth="1"/>
    <col min="255" max="255" width="11.5703125" style="1" bestFit="1" customWidth="1"/>
    <col min="256" max="256" width="11.85546875" style="1" customWidth="1"/>
    <col min="257" max="257" width="12" style="1" customWidth="1"/>
    <col min="258" max="489" width="9.140625" style="1"/>
    <col min="490" max="490" width="5.7109375" style="1" customWidth="1"/>
    <col min="491" max="491" width="6.85546875" style="1" customWidth="1"/>
    <col min="492" max="492" width="50.140625" style="1" customWidth="1"/>
    <col min="493" max="494" width="11.42578125" style="1" customWidth="1"/>
    <col min="495" max="498" width="0" style="1" hidden="1" customWidth="1"/>
    <col min="499" max="499" width="13.140625" style="1" customWidth="1"/>
    <col min="500" max="500" width="12.42578125" style="1" customWidth="1"/>
    <col min="501" max="501" width="12.28515625" style="1" customWidth="1"/>
    <col min="502" max="504" width="0" style="1" hidden="1" customWidth="1"/>
    <col min="505" max="505" width="12.7109375" style="1" customWidth="1"/>
    <col min="506" max="506" width="12.42578125" style="1" customWidth="1"/>
    <col min="507" max="507" width="13.28515625" style="1" customWidth="1"/>
    <col min="508" max="508" width="12.42578125" style="1" customWidth="1"/>
    <col min="509" max="509" width="11.7109375" style="1" customWidth="1"/>
    <col min="510" max="510" width="11.42578125" style="1" customWidth="1"/>
    <col min="511" max="511" width="11.5703125" style="1" bestFit="1" customWidth="1"/>
    <col min="512" max="512" width="11.85546875" style="1" customWidth="1"/>
    <col min="513" max="513" width="12" style="1" customWidth="1"/>
    <col min="514" max="745" width="9.140625" style="1"/>
    <col min="746" max="746" width="5.7109375" style="1" customWidth="1"/>
    <col min="747" max="747" width="6.85546875" style="1" customWidth="1"/>
    <col min="748" max="748" width="50.140625" style="1" customWidth="1"/>
    <col min="749" max="750" width="11.42578125" style="1" customWidth="1"/>
    <col min="751" max="754" width="0" style="1" hidden="1" customWidth="1"/>
    <col min="755" max="755" width="13.140625" style="1" customWidth="1"/>
    <col min="756" max="756" width="12.42578125" style="1" customWidth="1"/>
    <col min="757" max="757" width="12.28515625" style="1" customWidth="1"/>
    <col min="758" max="760" width="0" style="1" hidden="1" customWidth="1"/>
    <col min="761" max="761" width="12.7109375" style="1" customWidth="1"/>
    <col min="762" max="762" width="12.42578125" style="1" customWidth="1"/>
    <col min="763" max="763" width="13.28515625" style="1" customWidth="1"/>
    <col min="764" max="764" width="12.42578125" style="1" customWidth="1"/>
    <col min="765" max="765" width="11.7109375" style="1" customWidth="1"/>
    <col min="766" max="766" width="11.42578125" style="1" customWidth="1"/>
    <col min="767" max="767" width="11.5703125" style="1" bestFit="1" customWidth="1"/>
    <col min="768" max="768" width="11.85546875" style="1" customWidth="1"/>
    <col min="769" max="769" width="12" style="1" customWidth="1"/>
    <col min="770" max="1001" width="9.140625" style="1"/>
    <col min="1002" max="1002" width="5.7109375" style="1" customWidth="1"/>
    <col min="1003" max="1003" width="6.85546875" style="1" customWidth="1"/>
    <col min="1004" max="1004" width="50.140625" style="1" customWidth="1"/>
    <col min="1005" max="1006" width="11.42578125" style="1" customWidth="1"/>
    <col min="1007" max="1010" width="0" style="1" hidden="1" customWidth="1"/>
    <col min="1011" max="1011" width="13.140625" style="1" customWidth="1"/>
    <col min="1012" max="1012" width="12.42578125" style="1" customWidth="1"/>
    <col min="1013" max="1013" width="12.28515625" style="1" customWidth="1"/>
    <col min="1014" max="1016" width="0" style="1" hidden="1" customWidth="1"/>
    <col min="1017" max="1017" width="12.7109375" style="1" customWidth="1"/>
    <col min="1018" max="1018" width="12.42578125" style="1" customWidth="1"/>
    <col min="1019" max="1019" width="13.28515625" style="1" customWidth="1"/>
    <col min="1020" max="1020" width="12.42578125" style="1" customWidth="1"/>
    <col min="1021" max="1021" width="11.7109375" style="1" customWidth="1"/>
    <col min="1022" max="1022" width="11.42578125" style="1" customWidth="1"/>
    <col min="1023" max="1023" width="11.5703125" style="1" bestFit="1" customWidth="1"/>
    <col min="1024" max="1024" width="11.85546875" style="1" customWidth="1"/>
    <col min="1025" max="1025" width="12" style="1" customWidth="1"/>
    <col min="1026" max="1257" width="9.140625" style="1"/>
    <col min="1258" max="1258" width="5.7109375" style="1" customWidth="1"/>
    <col min="1259" max="1259" width="6.85546875" style="1" customWidth="1"/>
    <col min="1260" max="1260" width="50.140625" style="1" customWidth="1"/>
    <col min="1261" max="1262" width="11.42578125" style="1" customWidth="1"/>
    <col min="1263" max="1266" width="0" style="1" hidden="1" customWidth="1"/>
    <col min="1267" max="1267" width="13.140625" style="1" customWidth="1"/>
    <col min="1268" max="1268" width="12.42578125" style="1" customWidth="1"/>
    <col min="1269" max="1269" width="12.28515625" style="1" customWidth="1"/>
    <col min="1270" max="1272" width="0" style="1" hidden="1" customWidth="1"/>
    <col min="1273" max="1273" width="12.7109375" style="1" customWidth="1"/>
    <col min="1274" max="1274" width="12.42578125" style="1" customWidth="1"/>
    <col min="1275" max="1275" width="13.28515625" style="1" customWidth="1"/>
    <col min="1276" max="1276" width="12.42578125" style="1" customWidth="1"/>
    <col min="1277" max="1277" width="11.7109375" style="1" customWidth="1"/>
    <col min="1278" max="1278" width="11.42578125" style="1" customWidth="1"/>
    <col min="1279" max="1279" width="11.5703125" style="1" bestFit="1" customWidth="1"/>
    <col min="1280" max="1280" width="11.85546875" style="1" customWidth="1"/>
    <col min="1281" max="1281" width="12" style="1" customWidth="1"/>
    <col min="1282" max="1513" width="9.140625" style="1"/>
    <col min="1514" max="1514" width="5.7109375" style="1" customWidth="1"/>
    <col min="1515" max="1515" width="6.85546875" style="1" customWidth="1"/>
    <col min="1516" max="1516" width="50.140625" style="1" customWidth="1"/>
    <col min="1517" max="1518" width="11.42578125" style="1" customWidth="1"/>
    <col min="1519" max="1522" width="0" style="1" hidden="1" customWidth="1"/>
    <col min="1523" max="1523" width="13.140625" style="1" customWidth="1"/>
    <col min="1524" max="1524" width="12.42578125" style="1" customWidth="1"/>
    <col min="1525" max="1525" width="12.28515625" style="1" customWidth="1"/>
    <col min="1526" max="1528" width="0" style="1" hidden="1" customWidth="1"/>
    <col min="1529" max="1529" width="12.7109375" style="1" customWidth="1"/>
    <col min="1530" max="1530" width="12.42578125" style="1" customWidth="1"/>
    <col min="1531" max="1531" width="13.28515625" style="1" customWidth="1"/>
    <col min="1532" max="1532" width="12.42578125" style="1" customWidth="1"/>
    <col min="1533" max="1533" width="11.7109375" style="1" customWidth="1"/>
    <col min="1534" max="1534" width="11.42578125" style="1" customWidth="1"/>
    <col min="1535" max="1535" width="11.5703125" style="1" bestFit="1" customWidth="1"/>
    <col min="1536" max="1536" width="11.85546875" style="1" customWidth="1"/>
    <col min="1537" max="1537" width="12" style="1" customWidth="1"/>
    <col min="1538" max="1769" width="9.140625" style="1"/>
    <col min="1770" max="1770" width="5.7109375" style="1" customWidth="1"/>
    <col min="1771" max="1771" width="6.85546875" style="1" customWidth="1"/>
    <col min="1772" max="1772" width="50.140625" style="1" customWidth="1"/>
    <col min="1773" max="1774" width="11.42578125" style="1" customWidth="1"/>
    <col min="1775" max="1778" width="0" style="1" hidden="1" customWidth="1"/>
    <col min="1779" max="1779" width="13.140625" style="1" customWidth="1"/>
    <col min="1780" max="1780" width="12.42578125" style="1" customWidth="1"/>
    <col min="1781" max="1781" width="12.28515625" style="1" customWidth="1"/>
    <col min="1782" max="1784" width="0" style="1" hidden="1" customWidth="1"/>
    <col min="1785" max="1785" width="12.7109375" style="1" customWidth="1"/>
    <col min="1786" max="1786" width="12.42578125" style="1" customWidth="1"/>
    <col min="1787" max="1787" width="13.28515625" style="1" customWidth="1"/>
    <col min="1788" max="1788" width="12.42578125" style="1" customWidth="1"/>
    <col min="1789" max="1789" width="11.7109375" style="1" customWidth="1"/>
    <col min="1790" max="1790" width="11.42578125" style="1" customWidth="1"/>
    <col min="1791" max="1791" width="11.5703125" style="1" bestFit="1" customWidth="1"/>
    <col min="1792" max="1792" width="11.85546875" style="1" customWidth="1"/>
    <col min="1793" max="1793" width="12" style="1" customWidth="1"/>
    <col min="1794" max="2025" width="9.140625" style="1"/>
    <col min="2026" max="2026" width="5.7109375" style="1" customWidth="1"/>
    <col min="2027" max="2027" width="6.85546875" style="1" customWidth="1"/>
    <col min="2028" max="2028" width="50.140625" style="1" customWidth="1"/>
    <col min="2029" max="2030" width="11.42578125" style="1" customWidth="1"/>
    <col min="2031" max="2034" width="0" style="1" hidden="1" customWidth="1"/>
    <col min="2035" max="2035" width="13.140625" style="1" customWidth="1"/>
    <col min="2036" max="2036" width="12.42578125" style="1" customWidth="1"/>
    <col min="2037" max="2037" width="12.28515625" style="1" customWidth="1"/>
    <col min="2038" max="2040" width="0" style="1" hidden="1" customWidth="1"/>
    <col min="2041" max="2041" width="12.7109375" style="1" customWidth="1"/>
    <col min="2042" max="2042" width="12.42578125" style="1" customWidth="1"/>
    <col min="2043" max="2043" width="13.28515625" style="1" customWidth="1"/>
    <col min="2044" max="2044" width="12.42578125" style="1" customWidth="1"/>
    <col min="2045" max="2045" width="11.7109375" style="1" customWidth="1"/>
    <col min="2046" max="2046" width="11.42578125" style="1" customWidth="1"/>
    <col min="2047" max="2047" width="11.5703125" style="1" bestFit="1" customWidth="1"/>
    <col min="2048" max="2048" width="11.85546875" style="1" customWidth="1"/>
    <col min="2049" max="2049" width="12" style="1" customWidth="1"/>
    <col min="2050" max="2281" width="9.140625" style="1"/>
    <col min="2282" max="2282" width="5.7109375" style="1" customWidth="1"/>
    <col min="2283" max="2283" width="6.85546875" style="1" customWidth="1"/>
    <col min="2284" max="2284" width="50.140625" style="1" customWidth="1"/>
    <col min="2285" max="2286" width="11.42578125" style="1" customWidth="1"/>
    <col min="2287" max="2290" width="0" style="1" hidden="1" customWidth="1"/>
    <col min="2291" max="2291" width="13.140625" style="1" customWidth="1"/>
    <col min="2292" max="2292" width="12.42578125" style="1" customWidth="1"/>
    <col min="2293" max="2293" width="12.28515625" style="1" customWidth="1"/>
    <col min="2294" max="2296" width="0" style="1" hidden="1" customWidth="1"/>
    <col min="2297" max="2297" width="12.7109375" style="1" customWidth="1"/>
    <col min="2298" max="2298" width="12.42578125" style="1" customWidth="1"/>
    <col min="2299" max="2299" width="13.28515625" style="1" customWidth="1"/>
    <col min="2300" max="2300" width="12.42578125" style="1" customWidth="1"/>
    <col min="2301" max="2301" width="11.7109375" style="1" customWidth="1"/>
    <col min="2302" max="2302" width="11.42578125" style="1" customWidth="1"/>
    <col min="2303" max="2303" width="11.5703125" style="1" bestFit="1" customWidth="1"/>
    <col min="2304" max="2304" width="11.85546875" style="1" customWidth="1"/>
    <col min="2305" max="2305" width="12" style="1" customWidth="1"/>
    <col min="2306" max="2537" width="9.140625" style="1"/>
    <col min="2538" max="2538" width="5.7109375" style="1" customWidth="1"/>
    <col min="2539" max="2539" width="6.85546875" style="1" customWidth="1"/>
    <col min="2540" max="2540" width="50.140625" style="1" customWidth="1"/>
    <col min="2541" max="2542" width="11.42578125" style="1" customWidth="1"/>
    <col min="2543" max="2546" width="0" style="1" hidden="1" customWidth="1"/>
    <col min="2547" max="2547" width="13.140625" style="1" customWidth="1"/>
    <col min="2548" max="2548" width="12.42578125" style="1" customWidth="1"/>
    <col min="2549" max="2549" width="12.28515625" style="1" customWidth="1"/>
    <col min="2550" max="2552" width="0" style="1" hidden="1" customWidth="1"/>
    <col min="2553" max="2553" width="12.7109375" style="1" customWidth="1"/>
    <col min="2554" max="2554" width="12.42578125" style="1" customWidth="1"/>
    <col min="2555" max="2555" width="13.28515625" style="1" customWidth="1"/>
    <col min="2556" max="2556" width="12.42578125" style="1" customWidth="1"/>
    <col min="2557" max="2557" width="11.7109375" style="1" customWidth="1"/>
    <col min="2558" max="2558" width="11.42578125" style="1" customWidth="1"/>
    <col min="2559" max="2559" width="11.5703125" style="1" bestFit="1" customWidth="1"/>
    <col min="2560" max="2560" width="11.85546875" style="1" customWidth="1"/>
    <col min="2561" max="2561" width="12" style="1" customWidth="1"/>
    <col min="2562" max="2793" width="9.140625" style="1"/>
    <col min="2794" max="2794" width="5.7109375" style="1" customWidth="1"/>
    <col min="2795" max="2795" width="6.85546875" style="1" customWidth="1"/>
    <col min="2796" max="2796" width="50.140625" style="1" customWidth="1"/>
    <col min="2797" max="2798" width="11.42578125" style="1" customWidth="1"/>
    <col min="2799" max="2802" width="0" style="1" hidden="1" customWidth="1"/>
    <col min="2803" max="2803" width="13.140625" style="1" customWidth="1"/>
    <col min="2804" max="2804" width="12.42578125" style="1" customWidth="1"/>
    <col min="2805" max="2805" width="12.28515625" style="1" customWidth="1"/>
    <col min="2806" max="2808" width="0" style="1" hidden="1" customWidth="1"/>
    <col min="2809" max="2809" width="12.7109375" style="1" customWidth="1"/>
    <col min="2810" max="2810" width="12.42578125" style="1" customWidth="1"/>
    <col min="2811" max="2811" width="13.28515625" style="1" customWidth="1"/>
    <col min="2812" max="2812" width="12.42578125" style="1" customWidth="1"/>
    <col min="2813" max="2813" width="11.7109375" style="1" customWidth="1"/>
    <col min="2814" max="2814" width="11.42578125" style="1" customWidth="1"/>
    <col min="2815" max="2815" width="11.5703125" style="1" bestFit="1" customWidth="1"/>
    <col min="2816" max="2816" width="11.85546875" style="1" customWidth="1"/>
    <col min="2817" max="2817" width="12" style="1" customWidth="1"/>
    <col min="2818" max="3049" width="9.140625" style="1"/>
    <col min="3050" max="3050" width="5.7109375" style="1" customWidth="1"/>
    <col min="3051" max="3051" width="6.85546875" style="1" customWidth="1"/>
    <col min="3052" max="3052" width="50.140625" style="1" customWidth="1"/>
    <col min="3053" max="3054" width="11.42578125" style="1" customWidth="1"/>
    <col min="3055" max="3058" width="0" style="1" hidden="1" customWidth="1"/>
    <col min="3059" max="3059" width="13.140625" style="1" customWidth="1"/>
    <col min="3060" max="3060" width="12.42578125" style="1" customWidth="1"/>
    <col min="3061" max="3061" width="12.28515625" style="1" customWidth="1"/>
    <col min="3062" max="3064" width="0" style="1" hidden="1" customWidth="1"/>
    <col min="3065" max="3065" width="12.7109375" style="1" customWidth="1"/>
    <col min="3066" max="3066" width="12.42578125" style="1" customWidth="1"/>
    <col min="3067" max="3067" width="13.28515625" style="1" customWidth="1"/>
    <col min="3068" max="3068" width="12.42578125" style="1" customWidth="1"/>
    <col min="3069" max="3069" width="11.7109375" style="1" customWidth="1"/>
    <col min="3070" max="3070" width="11.42578125" style="1" customWidth="1"/>
    <col min="3071" max="3071" width="11.5703125" style="1" bestFit="1" customWidth="1"/>
    <col min="3072" max="3072" width="11.85546875" style="1" customWidth="1"/>
    <col min="3073" max="3073" width="12" style="1" customWidth="1"/>
    <col min="3074" max="3305" width="9.140625" style="1"/>
    <col min="3306" max="3306" width="5.7109375" style="1" customWidth="1"/>
    <col min="3307" max="3307" width="6.85546875" style="1" customWidth="1"/>
    <col min="3308" max="3308" width="50.140625" style="1" customWidth="1"/>
    <col min="3309" max="3310" width="11.42578125" style="1" customWidth="1"/>
    <col min="3311" max="3314" width="0" style="1" hidden="1" customWidth="1"/>
    <col min="3315" max="3315" width="13.140625" style="1" customWidth="1"/>
    <col min="3316" max="3316" width="12.42578125" style="1" customWidth="1"/>
    <col min="3317" max="3317" width="12.28515625" style="1" customWidth="1"/>
    <col min="3318" max="3320" width="0" style="1" hidden="1" customWidth="1"/>
    <col min="3321" max="3321" width="12.7109375" style="1" customWidth="1"/>
    <col min="3322" max="3322" width="12.42578125" style="1" customWidth="1"/>
    <col min="3323" max="3323" width="13.28515625" style="1" customWidth="1"/>
    <col min="3324" max="3324" width="12.42578125" style="1" customWidth="1"/>
    <col min="3325" max="3325" width="11.7109375" style="1" customWidth="1"/>
    <col min="3326" max="3326" width="11.42578125" style="1" customWidth="1"/>
    <col min="3327" max="3327" width="11.5703125" style="1" bestFit="1" customWidth="1"/>
    <col min="3328" max="3328" width="11.85546875" style="1" customWidth="1"/>
    <col min="3329" max="3329" width="12" style="1" customWidth="1"/>
    <col min="3330" max="3561" width="9.140625" style="1"/>
    <col min="3562" max="3562" width="5.7109375" style="1" customWidth="1"/>
    <col min="3563" max="3563" width="6.85546875" style="1" customWidth="1"/>
    <col min="3564" max="3564" width="50.140625" style="1" customWidth="1"/>
    <col min="3565" max="3566" width="11.42578125" style="1" customWidth="1"/>
    <col min="3567" max="3570" width="0" style="1" hidden="1" customWidth="1"/>
    <col min="3571" max="3571" width="13.140625" style="1" customWidth="1"/>
    <col min="3572" max="3572" width="12.42578125" style="1" customWidth="1"/>
    <col min="3573" max="3573" width="12.28515625" style="1" customWidth="1"/>
    <col min="3574" max="3576" width="0" style="1" hidden="1" customWidth="1"/>
    <col min="3577" max="3577" width="12.7109375" style="1" customWidth="1"/>
    <col min="3578" max="3578" width="12.42578125" style="1" customWidth="1"/>
    <col min="3579" max="3579" width="13.28515625" style="1" customWidth="1"/>
    <col min="3580" max="3580" width="12.42578125" style="1" customWidth="1"/>
    <col min="3581" max="3581" width="11.7109375" style="1" customWidth="1"/>
    <col min="3582" max="3582" width="11.42578125" style="1" customWidth="1"/>
    <col min="3583" max="3583" width="11.5703125" style="1" bestFit="1" customWidth="1"/>
    <col min="3584" max="3584" width="11.85546875" style="1" customWidth="1"/>
    <col min="3585" max="3585" width="12" style="1" customWidth="1"/>
    <col min="3586" max="3817" width="9.140625" style="1"/>
    <col min="3818" max="3818" width="5.7109375" style="1" customWidth="1"/>
    <col min="3819" max="3819" width="6.85546875" style="1" customWidth="1"/>
    <col min="3820" max="3820" width="50.140625" style="1" customWidth="1"/>
    <col min="3821" max="3822" width="11.42578125" style="1" customWidth="1"/>
    <col min="3823" max="3826" width="0" style="1" hidden="1" customWidth="1"/>
    <col min="3827" max="3827" width="13.140625" style="1" customWidth="1"/>
    <col min="3828" max="3828" width="12.42578125" style="1" customWidth="1"/>
    <col min="3829" max="3829" width="12.28515625" style="1" customWidth="1"/>
    <col min="3830" max="3832" width="0" style="1" hidden="1" customWidth="1"/>
    <col min="3833" max="3833" width="12.7109375" style="1" customWidth="1"/>
    <col min="3834" max="3834" width="12.42578125" style="1" customWidth="1"/>
    <col min="3835" max="3835" width="13.28515625" style="1" customWidth="1"/>
    <col min="3836" max="3836" width="12.42578125" style="1" customWidth="1"/>
    <col min="3837" max="3837" width="11.7109375" style="1" customWidth="1"/>
    <col min="3838" max="3838" width="11.42578125" style="1" customWidth="1"/>
    <col min="3839" max="3839" width="11.5703125" style="1" bestFit="1" customWidth="1"/>
    <col min="3840" max="3840" width="11.85546875" style="1" customWidth="1"/>
    <col min="3841" max="3841" width="12" style="1" customWidth="1"/>
    <col min="3842" max="4073" width="9.140625" style="1"/>
    <col min="4074" max="4074" width="5.7109375" style="1" customWidth="1"/>
    <col min="4075" max="4075" width="6.85546875" style="1" customWidth="1"/>
    <col min="4076" max="4076" width="50.140625" style="1" customWidth="1"/>
    <col min="4077" max="4078" width="11.42578125" style="1" customWidth="1"/>
    <col min="4079" max="4082" width="0" style="1" hidden="1" customWidth="1"/>
    <col min="4083" max="4083" width="13.140625" style="1" customWidth="1"/>
    <col min="4084" max="4084" width="12.42578125" style="1" customWidth="1"/>
    <col min="4085" max="4085" width="12.28515625" style="1" customWidth="1"/>
    <col min="4086" max="4088" width="0" style="1" hidden="1" customWidth="1"/>
    <col min="4089" max="4089" width="12.7109375" style="1" customWidth="1"/>
    <col min="4090" max="4090" width="12.42578125" style="1" customWidth="1"/>
    <col min="4091" max="4091" width="13.28515625" style="1" customWidth="1"/>
    <col min="4092" max="4092" width="12.42578125" style="1" customWidth="1"/>
    <col min="4093" max="4093" width="11.7109375" style="1" customWidth="1"/>
    <col min="4094" max="4094" width="11.42578125" style="1" customWidth="1"/>
    <col min="4095" max="4095" width="11.5703125" style="1" bestFit="1" customWidth="1"/>
    <col min="4096" max="4096" width="11.85546875" style="1" customWidth="1"/>
    <col min="4097" max="4097" width="12" style="1" customWidth="1"/>
    <col min="4098" max="4329" width="9.140625" style="1"/>
    <col min="4330" max="4330" width="5.7109375" style="1" customWidth="1"/>
    <col min="4331" max="4331" width="6.85546875" style="1" customWidth="1"/>
    <col min="4332" max="4332" width="50.140625" style="1" customWidth="1"/>
    <col min="4333" max="4334" width="11.42578125" style="1" customWidth="1"/>
    <col min="4335" max="4338" width="0" style="1" hidden="1" customWidth="1"/>
    <col min="4339" max="4339" width="13.140625" style="1" customWidth="1"/>
    <col min="4340" max="4340" width="12.42578125" style="1" customWidth="1"/>
    <col min="4341" max="4341" width="12.28515625" style="1" customWidth="1"/>
    <col min="4342" max="4344" width="0" style="1" hidden="1" customWidth="1"/>
    <col min="4345" max="4345" width="12.7109375" style="1" customWidth="1"/>
    <col min="4346" max="4346" width="12.42578125" style="1" customWidth="1"/>
    <col min="4347" max="4347" width="13.28515625" style="1" customWidth="1"/>
    <col min="4348" max="4348" width="12.42578125" style="1" customWidth="1"/>
    <col min="4349" max="4349" width="11.7109375" style="1" customWidth="1"/>
    <col min="4350" max="4350" width="11.42578125" style="1" customWidth="1"/>
    <col min="4351" max="4351" width="11.5703125" style="1" bestFit="1" customWidth="1"/>
    <col min="4352" max="4352" width="11.85546875" style="1" customWidth="1"/>
    <col min="4353" max="4353" width="12" style="1" customWidth="1"/>
    <col min="4354" max="4585" width="9.140625" style="1"/>
    <col min="4586" max="4586" width="5.7109375" style="1" customWidth="1"/>
    <col min="4587" max="4587" width="6.85546875" style="1" customWidth="1"/>
    <col min="4588" max="4588" width="50.140625" style="1" customWidth="1"/>
    <col min="4589" max="4590" width="11.42578125" style="1" customWidth="1"/>
    <col min="4591" max="4594" width="0" style="1" hidden="1" customWidth="1"/>
    <col min="4595" max="4595" width="13.140625" style="1" customWidth="1"/>
    <col min="4596" max="4596" width="12.42578125" style="1" customWidth="1"/>
    <col min="4597" max="4597" width="12.28515625" style="1" customWidth="1"/>
    <col min="4598" max="4600" width="0" style="1" hidden="1" customWidth="1"/>
    <col min="4601" max="4601" width="12.7109375" style="1" customWidth="1"/>
    <col min="4602" max="4602" width="12.42578125" style="1" customWidth="1"/>
    <col min="4603" max="4603" width="13.28515625" style="1" customWidth="1"/>
    <col min="4604" max="4604" width="12.42578125" style="1" customWidth="1"/>
    <col min="4605" max="4605" width="11.7109375" style="1" customWidth="1"/>
    <col min="4606" max="4606" width="11.42578125" style="1" customWidth="1"/>
    <col min="4607" max="4607" width="11.5703125" style="1" bestFit="1" customWidth="1"/>
    <col min="4608" max="4608" width="11.85546875" style="1" customWidth="1"/>
    <col min="4609" max="4609" width="12" style="1" customWidth="1"/>
    <col min="4610" max="4841" width="9.140625" style="1"/>
    <col min="4842" max="4842" width="5.7109375" style="1" customWidth="1"/>
    <col min="4843" max="4843" width="6.85546875" style="1" customWidth="1"/>
    <col min="4844" max="4844" width="50.140625" style="1" customWidth="1"/>
    <col min="4845" max="4846" width="11.42578125" style="1" customWidth="1"/>
    <col min="4847" max="4850" width="0" style="1" hidden="1" customWidth="1"/>
    <col min="4851" max="4851" width="13.140625" style="1" customWidth="1"/>
    <col min="4852" max="4852" width="12.42578125" style="1" customWidth="1"/>
    <col min="4853" max="4853" width="12.28515625" style="1" customWidth="1"/>
    <col min="4854" max="4856" width="0" style="1" hidden="1" customWidth="1"/>
    <col min="4857" max="4857" width="12.7109375" style="1" customWidth="1"/>
    <col min="4858" max="4858" width="12.42578125" style="1" customWidth="1"/>
    <col min="4859" max="4859" width="13.28515625" style="1" customWidth="1"/>
    <col min="4860" max="4860" width="12.42578125" style="1" customWidth="1"/>
    <col min="4861" max="4861" width="11.7109375" style="1" customWidth="1"/>
    <col min="4862" max="4862" width="11.42578125" style="1" customWidth="1"/>
    <col min="4863" max="4863" width="11.5703125" style="1" bestFit="1" customWidth="1"/>
    <col min="4864" max="4864" width="11.85546875" style="1" customWidth="1"/>
    <col min="4865" max="4865" width="12" style="1" customWidth="1"/>
    <col min="4866" max="5097" width="9.140625" style="1"/>
    <col min="5098" max="5098" width="5.7109375" style="1" customWidth="1"/>
    <col min="5099" max="5099" width="6.85546875" style="1" customWidth="1"/>
    <col min="5100" max="5100" width="50.140625" style="1" customWidth="1"/>
    <col min="5101" max="5102" width="11.42578125" style="1" customWidth="1"/>
    <col min="5103" max="5106" width="0" style="1" hidden="1" customWidth="1"/>
    <col min="5107" max="5107" width="13.140625" style="1" customWidth="1"/>
    <col min="5108" max="5108" width="12.42578125" style="1" customWidth="1"/>
    <col min="5109" max="5109" width="12.28515625" style="1" customWidth="1"/>
    <col min="5110" max="5112" width="0" style="1" hidden="1" customWidth="1"/>
    <col min="5113" max="5113" width="12.7109375" style="1" customWidth="1"/>
    <col min="5114" max="5114" width="12.42578125" style="1" customWidth="1"/>
    <col min="5115" max="5115" width="13.28515625" style="1" customWidth="1"/>
    <col min="5116" max="5116" width="12.42578125" style="1" customWidth="1"/>
    <col min="5117" max="5117" width="11.7109375" style="1" customWidth="1"/>
    <col min="5118" max="5118" width="11.42578125" style="1" customWidth="1"/>
    <col min="5119" max="5119" width="11.5703125" style="1" bestFit="1" customWidth="1"/>
    <col min="5120" max="5120" width="11.85546875" style="1" customWidth="1"/>
    <col min="5121" max="5121" width="12" style="1" customWidth="1"/>
    <col min="5122" max="5353" width="9.140625" style="1"/>
    <col min="5354" max="5354" width="5.7109375" style="1" customWidth="1"/>
    <col min="5355" max="5355" width="6.85546875" style="1" customWidth="1"/>
    <col min="5356" max="5356" width="50.140625" style="1" customWidth="1"/>
    <col min="5357" max="5358" width="11.42578125" style="1" customWidth="1"/>
    <col min="5359" max="5362" width="0" style="1" hidden="1" customWidth="1"/>
    <col min="5363" max="5363" width="13.140625" style="1" customWidth="1"/>
    <col min="5364" max="5364" width="12.42578125" style="1" customWidth="1"/>
    <col min="5365" max="5365" width="12.28515625" style="1" customWidth="1"/>
    <col min="5366" max="5368" width="0" style="1" hidden="1" customWidth="1"/>
    <col min="5369" max="5369" width="12.7109375" style="1" customWidth="1"/>
    <col min="5370" max="5370" width="12.42578125" style="1" customWidth="1"/>
    <col min="5371" max="5371" width="13.28515625" style="1" customWidth="1"/>
    <col min="5372" max="5372" width="12.42578125" style="1" customWidth="1"/>
    <col min="5373" max="5373" width="11.7109375" style="1" customWidth="1"/>
    <col min="5374" max="5374" width="11.42578125" style="1" customWidth="1"/>
    <col min="5375" max="5375" width="11.5703125" style="1" bestFit="1" customWidth="1"/>
    <col min="5376" max="5376" width="11.85546875" style="1" customWidth="1"/>
    <col min="5377" max="5377" width="12" style="1" customWidth="1"/>
    <col min="5378" max="5609" width="9.140625" style="1"/>
    <col min="5610" max="5610" width="5.7109375" style="1" customWidth="1"/>
    <col min="5611" max="5611" width="6.85546875" style="1" customWidth="1"/>
    <col min="5612" max="5612" width="50.140625" style="1" customWidth="1"/>
    <col min="5613" max="5614" width="11.42578125" style="1" customWidth="1"/>
    <col min="5615" max="5618" width="0" style="1" hidden="1" customWidth="1"/>
    <col min="5619" max="5619" width="13.140625" style="1" customWidth="1"/>
    <col min="5620" max="5620" width="12.42578125" style="1" customWidth="1"/>
    <col min="5621" max="5621" width="12.28515625" style="1" customWidth="1"/>
    <col min="5622" max="5624" width="0" style="1" hidden="1" customWidth="1"/>
    <col min="5625" max="5625" width="12.7109375" style="1" customWidth="1"/>
    <col min="5626" max="5626" width="12.42578125" style="1" customWidth="1"/>
    <col min="5627" max="5627" width="13.28515625" style="1" customWidth="1"/>
    <col min="5628" max="5628" width="12.42578125" style="1" customWidth="1"/>
    <col min="5629" max="5629" width="11.7109375" style="1" customWidth="1"/>
    <col min="5630" max="5630" width="11.42578125" style="1" customWidth="1"/>
    <col min="5631" max="5631" width="11.5703125" style="1" bestFit="1" customWidth="1"/>
    <col min="5632" max="5632" width="11.85546875" style="1" customWidth="1"/>
    <col min="5633" max="5633" width="12" style="1" customWidth="1"/>
    <col min="5634" max="5865" width="9.140625" style="1"/>
    <col min="5866" max="5866" width="5.7109375" style="1" customWidth="1"/>
    <col min="5867" max="5867" width="6.85546875" style="1" customWidth="1"/>
    <col min="5868" max="5868" width="50.140625" style="1" customWidth="1"/>
    <col min="5869" max="5870" width="11.42578125" style="1" customWidth="1"/>
    <col min="5871" max="5874" width="0" style="1" hidden="1" customWidth="1"/>
    <col min="5875" max="5875" width="13.140625" style="1" customWidth="1"/>
    <col min="5876" max="5876" width="12.42578125" style="1" customWidth="1"/>
    <col min="5877" max="5877" width="12.28515625" style="1" customWidth="1"/>
    <col min="5878" max="5880" width="0" style="1" hidden="1" customWidth="1"/>
    <col min="5881" max="5881" width="12.7109375" style="1" customWidth="1"/>
    <col min="5882" max="5882" width="12.42578125" style="1" customWidth="1"/>
    <col min="5883" max="5883" width="13.28515625" style="1" customWidth="1"/>
    <col min="5884" max="5884" width="12.42578125" style="1" customWidth="1"/>
    <col min="5885" max="5885" width="11.7109375" style="1" customWidth="1"/>
    <col min="5886" max="5886" width="11.42578125" style="1" customWidth="1"/>
    <col min="5887" max="5887" width="11.5703125" style="1" bestFit="1" customWidth="1"/>
    <col min="5888" max="5888" width="11.85546875" style="1" customWidth="1"/>
    <col min="5889" max="5889" width="12" style="1" customWidth="1"/>
    <col min="5890" max="6121" width="9.140625" style="1"/>
    <col min="6122" max="6122" width="5.7109375" style="1" customWidth="1"/>
    <col min="6123" max="6123" width="6.85546875" style="1" customWidth="1"/>
    <col min="6124" max="6124" width="50.140625" style="1" customWidth="1"/>
    <col min="6125" max="6126" width="11.42578125" style="1" customWidth="1"/>
    <col min="6127" max="6130" width="0" style="1" hidden="1" customWidth="1"/>
    <col min="6131" max="6131" width="13.140625" style="1" customWidth="1"/>
    <col min="6132" max="6132" width="12.42578125" style="1" customWidth="1"/>
    <col min="6133" max="6133" width="12.28515625" style="1" customWidth="1"/>
    <col min="6134" max="6136" width="0" style="1" hidden="1" customWidth="1"/>
    <col min="6137" max="6137" width="12.7109375" style="1" customWidth="1"/>
    <col min="6138" max="6138" width="12.42578125" style="1" customWidth="1"/>
    <col min="6139" max="6139" width="13.28515625" style="1" customWidth="1"/>
    <col min="6140" max="6140" width="12.42578125" style="1" customWidth="1"/>
    <col min="6141" max="6141" width="11.7109375" style="1" customWidth="1"/>
    <col min="6142" max="6142" width="11.42578125" style="1" customWidth="1"/>
    <col min="6143" max="6143" width="11.5703125" style="1" bestFit="1" customWidth="1"/>
    <col min="6144" max="6144" width="11.85546875" style="1" customWidth="1"/>
    <col min="6145" max="6145" width="12" style="1" customWidth="1"/>
    <col min="6146" max="6377" width="9.140625" style="1"/>
    <col min="6378" max="6378" width="5.7109375" style="1" customWidth="1"/>
    <col min="6379" max="6379" width="6.85546875" style="1" customWidth="1"/>
    <col min="6380" max="6380" width="50.140625" style="1" customWidth="1"/>
    <col min="6381" max="6382" width="11.42578125" style="1" customWidth="1"/>
    <col min="6383" max="6386" width="0" style="1" hidden="1" customWidth="1"/>
    <col min="6387" max="6387" width="13.140625" style="1" customWidth="1"/>
    <col min="6388" max="6388" width="12.42578125" style="1" customWidth="1"/>
    <col min="6389" max="6389" width="12.28515625" style="1" customWidth="1"/>
    <col min="6390" max="6392" width="0" style="1" hidden="1" customWidth="1"/>
    <col min="6393" max="6393" width="12.7109375" style="1" customWidth="1"/>
    <col min="6394" max="6394" width="12.42578125" style="1" customWidth="1"/>
    <col min="6395" max="6395" width="13.28515625" style="1" customWidth="1"/>
    <col min="6396" max="6396" width="12.42578125" style="1" customWidth="1"/>
    <col min="6397" max="6397" width="11.7109375" style="1" customWidth="1"/>
    <col min="6398" max="6398" width="11.42578125" style="1" customWidth="1"/>
    <col min="6399" max="6399" width="11.5703125" style="1" bestFit="1" customWidth="1"/>
    <col min="6400" max="6400" width="11.85546875" style="1" customWidth="1"/>
    <col min="6401" max="6401" width="12" style="1" customWidth="1"/>
    <col min="6402" max="6633" width="9.140625" style="1"/>
    <col min="6634" max="6634" width="5.7109375" style="1" customWidth="1"/>
    <col min="6635" max="6635" width="6.85546875" style="1" customWidth="1"/>
    <col min="6636" max="6636" width="50.140625" style="1" customWidth="1"/>
    <col min="6637" max="6638" width="11.42578125" style="1" customWidth="1"/>
    <col min="6639" max="6642" width="0" style="1" hidden="1" customWidth="1"/>
    <col min="6643" max="6643" width="13.140625" style="1" customWidth="1"/>
    <col min="6644" max="6644" width="12.42578125" style="1" customWidth="1"/>
    <col min="6645" max="6645" width="12.28515625" style="1" customWidth="1"/>
    <col min="6646" max="6648" width="0" style="1" hidden="1" customWidth="1"/>
    <col min="6649" max="6649" width="12.7109375" style="1" customWidth="1"/>
    <col min="6650" max="6650" width="12.42578125" style="1" customWidth="1"/>
    <col min="6651" max="6651" width="13.28515625" style="1" customWidth="1"/>
    <col min="6652" max="6652" width="12.42578125" style="1" customWidth="1"/>
    <col min="6653" max="6653" width="11.7109375" style="1" customWidth="1"/>
    <col min="6654" max="6654" width="11.42578125" style="1" customWidth="1"/>
    <col min="6655" max="6655" width="11.5703125" style="1" bestFit="1" customWidth="1"/>
    <col min="6656" max="6656" width="11.85546875" style="1" customWidth="1"/>
    <col min="6657" max="6657" width="12" style="1" customWidth="1"/>
    <col min="6658" max="6889" width="9.140625" style="1"/>
    <col min="6890" max="6890" width="5.7109375" style="1" customWidth="1"/>
    <col min="6891" max="6891" width="6.85546875" style="1" customWidth="1"/>
    <col min="6892" max="6892" width="50.140625" style="1" customWidth="1"/>
    <col min="6893" max="6894" width="11.42578125" style="1" customWidth="1"/>
    <col min="6895" max="6898" width="0" style="1" hidden="1" customWidth="1"/>
    <col min="6899" max="6899" width="13.140625" style="1" customWidth="1"/>
    <col min="6900" max="6900" width="12.42578125" style="1" customWidth="1"/>
    <col min="6901" max="6901" width="12.28515625" style="1" customWidth="1"/>
    <col min="6902" max="6904" width="0" style="1" hidden="1" customWidth="1"/>
    <col min="6905" max="6905" width="12.7109375" style="1" customWidth="1"/>
    <col min="6906" max="6906" width="12.42578125" style="1" customWidth="1"/>
    <col min="6907" max="6907" width="13.28515625" style="1" customWidth="1"/>
    <col min="6908" max="6908" width="12.42578125" style="1" customWidth="1"/>
    <col min="6909" max="6909" width="11.7109375" style="1" customWidth="1"/>
    <col min="6910" max="6910" width="11.42578125" style="1" customWidth="1"/>
    <col min="6911" max="6911" width="11.5703125" style="1" bestFit="1" customWidth="1"/>
    <col min="6912" max="6912" width="11.85546875" style="1" customWidth="1"/>
    <col min="6913" max="6913" width="12" style="1" customWidth="1"/>
    <col min="6914" max="7145" width="9.140625" style="1"/>
    <col min="7146" max="7146" width="5.7109375" style="1" customWidth="1"/>
    <col min="7147" max="7147" width="6.85546875" style="1" customWidth="1"/>
    <col min="7148" max="7148" width="50.140625" style="1" customWidth="1"/>
    <col min="7149" max="7150" width="11.42578125" style="1" customWidth="1"/>
    <col min="7151" max="7154" width="0" style="1" hidden="1" customWidth="1"/>
    <col min="7155" max="7155" width="13.140625" style="1" customWidth="1"/>
    <col min="7156" max="7156" width="12.42578125" style="1" customWidth="1"/>
    <col min="7157" max="7157" width="12.28515625" style="1" customWidth="1"/>
    <col min="7158" max="7160" width="0" style="1" hidden="1" customWidth="1"/>
    <col min="7161" max="7161" width="12.7109375" style="1" customWidth="1"/>
    <col min="7162" max="7162" width="12.42578125" style="1" customWidth="1"/>
    <col min="7163" max="7163" width="13.28515625" style="1" customWidth="1"/>
    <col min="7164" max="7164" width="12.42578125" style="1" customWidth="1"/>
    <col min="7165" max="7165" width="11.7109375" style="1" customWidth="1"/>
    <col min="7166" max="7166" width="11.42578125" style="1" customWidth="1"/>
    <col min="7167" max="7167" width="11.5703125" style="1" bestFit="1" customWidth="1"/>
    <col min="7168" max="7168" width="11.85546875" style="1" customWidth="1"/>
    <col min="7169" max="7169" width="12" style="1" customWidth="1"/>
    <col min="7170" max="7401" width="9.140625" style="1"/>
    <col min="7402" max="7402" width="5.7109375" style="1" customWidth="1"/>
    <col min="7403" max="7403" width="6.85546875" style="1" customWidth="1"/>
    <col min="7404" max="7404" width="50.140625" style="1" customWidth="1"/>
    <col min="7405" max="7406" width="11.42578125" style="1" customWidth="1"/>
    <col min="7407" max="7410" width="0" style="1" hidden="1" customWidth="1"/>
    <col min="7411" max="7411" width="13.140625" style="1" customWidth="1"/>
    <col min="7412" max="7412" width="12.42578125" style="1" customWidth="1"/>
    <col min="7413" max="7413" width="12.28515625" style="1" customWidth="1"/>
    <col min="7414" max="7416" width="0" style="1" hidden="1" customWidth="1"/>
    <col min="7417" max="7417" width="12.7109375" style="1" customWidth="1"/>
    <col min="7418" max="7418" width="12.42578125" style="1" customWidth="1"/>
    <col min="7419" max="7419" width="13.28515625" style="1" customWidth="1"/>
    <col min="7420" max="7420" width="12.42578125" style="1" customWidth="1"/>
    <col min="7421" max="7421" width="11.7109375" style="1" customWidth="1"/>
    <col min="7422" max="7422" width="11.42578125" style="1" customWidth="1"/>
    <col min="7423" max="7423" width="11.5703125" style="1" bestFit="1" customWidth="1"/>
    <col min="7424" max="7424" width="11.85546875" style="1" customWidth="1"/>
    <col min="7425" max="7425" width="12" style="1" customWidth="1"/>
    <col min="7426" max="7657" width="9.140625" style="1"/>
    <col min="7658" max="7658" width="5.7109375" style="1" customWidth="1"/>
    <col min="7659" max="7659" width="6.85546875" style="1" customWidth="1"/>
    <col min="7660" max="7660" width="50.140625" style="1" customWidth="1"/>
    <col min="7661" max="7662" width="11.42578125" style="1" customWidth="1"/>
    <col min="7663" max="7666" width="0" style="1" hidden="1" customWidth="1"/>
    <col min="7667" max="7667" width="13.140625" style="1" customWidth="1"/>
    <col min="7668" max="7668" width="12.42578125" style="1" customWidth="1"/>
    <col min="7669" max="7669" width="12.28515625" style="1" customWidth="1"/>
    <col min="7670" max="7672" width="0" style="1" hidden="1" customWidth="1"/>
    <col min="7673" max="7673" width="12.7109375" style="1" customWidth="1"/>
    <col min="7674" max="7674" width="12.42578125" style="1" customWidth="1"/>
    <col min="7675" max="7675" width="13.28515625" style="1" customWidth="1"/>
    <col min="7676" max="7676" width="12.42578125" style="1" customWidth="1"/>
    <col min="7677" max="7677" width="11.7109375" style="1" customWidth="1"/>
    <col min="7678" max="7678" width="11.42578125" style="1" customWidth="1"/>
    <col min="7679" max="7679" width="11.5703125" style="1" bestFit="1" customWidth="1"/>
    <col min="7680" max="7680" width="11.85546875" style="1" customWidth="1"/>
    <col min="7681" max="7681" width="12" style="1" customWidth="1"/>
    <col min="7682" max="7913" width="9.140625" style="1"/>
    <col min="7914" max="7914" width="5.7109375" style="1" customWidth="1"/>
    <col min="7915" max="7915" width="6.85546875" style="1" customWidth="1"/>
    <col min="7916" max="7916" width="50.140625" style="1" customWidth="1"/>
    <col min="7917" max="7918" width="11.42578125" style="1" customWidth="1"/>
    <col min="7919" max="7922" width="0" style="1" hidden="1" customWidth="1"/>
    <col min="7923" max="7923" width="13.140625" style="1" customWidth="1"/>
    <col min="7924" max="7924" width="12.42578125" style="1" customWidth="1"/>
    <col min="7925" max="7925" width="12.28515625" style="1" customWidth="1"/>
    <col min="7926" max="7928" width="0" style="1" hidden="1" customWidth="1"/>
    <col min="7929" max="7929" width="12.7109375" style="1" customWidth="1"/>
    <col min="7930" max="7930" width="12.42578125" style="1" customWidth="1"/>
    <col min="7931" max="7931" width="13.28515625" style="1" customWidth="1"/>
    <col min="7932" max="7932" width="12.42578125" style="1" customWidth="1"/>
    <col min="7933" max="7933" width="11.7109375" style="1" customWidth="1"/>
    <col min="7934" max="7934" width="11.42578125" style="1" customWidth="1"/>
    <col min="7935" max="7935" width="11.5703125" style="1" bestFit="1" customWidth="1"/>
    <col min="7936" max="7936" width="11.85546875" style="1" customWidth="1"/>
    <col min="7937" max="7937" width="12" style="1" customWidth="1"/>
    <col min="7938" max="8169" width="9.140625" style="1"/>
    <col min="8170" max="8170" width="5.7109375" style="1" customWidth="1"/>
    <col min="8171" max="8171" width="6.85546875" style="1" customWidth="1"/>
    <col min="8172" max="8172" width="50.140625" style="1" customWidth="1"/>
    <col min="8173" max="8174" width="11.42578125" style="1" customWidth="1"/>
    <col min="8175" max="8178" width="0" style="1" hidden="1" customWidth="1"/>
    <col min="8179" max="8179" width="13.140625" style="1" customWidth="1"/>
    <col min="8180" max="8180" width="12.42578125" style="1" customWidth="1"/>
    <col min="8181" max="8181" width="12.28515625" style="1" customWidth="1"/>
    <col min="8182" max="8184" width="0" style="1" hidden="1" customWidth="1"/>
    <col min="8185" max="8185" width="12.7109375" style="1" customWidth="1"/>
    <col min="8186" max="8186" width="12.42578125" style="1" customWidth="1"/>
    <col min="8187" max="8187" width="13.28515625" style="1" customWidth="1"/>
    <col min="8188" max="8188" width="12.42578125" style="1" customWidth="1"/>
    <col min="8189" max="8189" width="11.7109375" style="1" customWidth="1"/>
    <col min="8190" max="8190" width="11.42578125" style="1" customWidth="1"/>
    <col min="8191" max="8191" width="11.5703125" style="1" bestFit="1" customWidth="1"/>
    <col min="8192" max="8192" width="11.85546875" style="1" customWidth="1"/>
    <col min="8193" max="8193" width="12" style="1" customWidth="1"/>
    <col min="8194" max="8425" width="9.140625" style="1"/>
    <col min="8426" max="8426" width="5.7109375" style="1" customWidth="1"/>
    <col min="8427" max="8427" width="6.85546875" style="1" customWidth="1"/>
    <col min="8428" max="8428" width="50.140625" style="1" customWidth="1"/>
    <col min="8429" max="8430" width="11.42578125" style="1" customWidth="1"/>
    <col min="8431" max="8434" width="0" style="1" hidden="1" customWidth="1"/>
    <col min="8435" max="8435" width="13.140625" style="1" customWidth="1"/>
    <col min="8436" max="8436" width="12.42578125" style="1" customWidth="1"/>
    <col min="8437" max="8437" width="12.28515625" style="1" customWidth="1"/>
    <col min="8438" max="8440" width="0" style="1" hidden="1" customWidth="1"/>
    <col min="8441" max="8441" width="12.7109375" style="1" customWidth="1"/>
    <col min="8442" max="8442" width="12.42578125" style="1" customWidth="1"/>
    <col min="8443" max="8443" width="13.28515625" style="1" customWidth="1"/>
    <col min="8444" max="8444" width="12.42578125" style="1" customWidth="1"/>
    <col min="8445" max="8445" width="11.7109375" style="1" customWidth="1"/>
    <col min="8446" max="8446" width="11.42578125" style="1" customWidth="1"/>
    <col min="8447" max="8447" width="11.5703125" style="1" bestFit="1" customWidth="1"/>
    <col min="8448" max="8448" width="11.85546875" style="1" customWidth="1"/>
    <col min="8449" max="8449" width="12" style="1" customWidth="1"/>
    <col min="8450" max="8681" width="9.140625" style="1"/>
    <col min="8682" max="8682" width="5.7109375" style="1" customWidth="1"/>
    <col min="8683" max="8683" width="6.85546875" style="1" customWidth="1"/>
    <col min="8684" max="8684" width="50.140625" style="1" customWidth="1"/>
    <col min="8685" max="8686" width="11.42578125" style="1" customWidth="1"/>
    <col min="8687" max="8690" width="0" style="1" hidden="1" customWidth="1"/>
    <col min="8691" max="8691" width="13.140625" style="1" customWidth="1"/>
    <col min="8692" max="8692" width="12.42578125" style="1" customWidth="1"/>
    <col min="8693" max="8693" width="12.28515625" style="1" customWidth="1"/>
    <col min="8694" max="8696" width="0" style="1" hidden="1" customWidth="1"/>
    <col min="8697" max="8697" width="12.7109375" style="1" customWidth="1"/>
    <col min="8698" max="8698" width="12.42578125" style="1" customWidth="1"/>
    <col min="8699" max="8699" width="13.28515625" style="1" customWidth="1"/>
    <col min="8700" max="8700" width="12.42578125" style="1" customWidth="1"/>
    <col min="8701" max="8701" width="11.7109375" style="1" customWidth="1"/>
    <col min="8702" max="8702" width="11.42578125" style="1" customWidth="1"/>
    <col min="8703" max="8703" width="11.5703125" style="1" bestFit="1" customWidth="1"/>
    <col min="8704" max="8704" width="11.85546875" style="1" customWidth="1"/>
    <col min="8705" max="8705" width="12" style="1" customWidth="1"/>
    <col min="8706" max="8937" width="9.140625" style="1"/>
    <col min="8938" max="8938" width="5.7109375" style="1" customWidth="1"/>
    <col min="8939" max="8939" width="6.85546875" style="1" customWidth="1"/>
    <col min="8940" max="8940" width="50.140625" style="1" customWidth="1"/>
    <col min="8941" max="8942" width="11.42578125" style="1" customWidth="1"/>
    <col min="8943" max="8946" width="0" style="1" hidden="1" customWidth="1"/>
    <col min="8947" max="8947" width="13.140625" style="1" customWidth="1"/>
    <col min="8948" max="8948" width="12.42578125" style="1" customWidth="1"/>
    <col min="8949" max="8949" width="12.28515625" style="1" customWidth="1"/>
    <col min="8950" max="8952" width="0" style="1" hidden="1" customWidth="1"/>
    <col min="8953" max="8953" width="12.7109375" style="1" customWidth="1"/>
    <col min="8954" max="8954" width="12.42578125" style="1" customWidth="1"/>
    <col min="8955" max="8955" width="13.28515625" style="1" customWidth="1"/>
    <col min="8956" max="8956" width="12.42578125" style="1" customWidth="1"/>
    <col min="8957" max="8957" width="11.7109375" style="1" customWidth="1"/>
    <col min="8958" max="8958" width="11.42578125" style="1" customWidth="1"/>
    <col min="8959" max="8959" width="11.5703125" style="1" bestFit="1" customWidth="1"/>
    <col min="8960" max="8960" width="11.85546875" style="1" customWidth="1"/>
    <col min="8961" max="8961" width="12" style="1" customWidth="1"/>
    <col min="8962" max="9193" width="9.140625" style="1"/>
    <col min="9194" max="9194" width="5.7109375" style="1" customWidth="1"/>
    <col min="9195" max="9195" width="6.85546875" style="1" customWidth="1"/>
    <col min="9196" max="9196" width="50.140625" style="1" customWidth="1"/>
    <col min="9197" max="9198" width="11.42578125" style="1" customWidth="1"/>
    <col min="9199" max="9202" width="0" style="1" hidden="1" customWidth="1"/>
    <col min="9203" max="9203" width="13.140625" style="1" customWidth="1"/>
    <col min="9204" max="9204" width="12.42578125" style="1" customWidth="1"/>
    <col min="9205" max="9205" width="12.28515625" style="1" customWidth="1"/>
    <col min="9206" max="9208" width="0" style="1" hidden="1" customWidth="1"/>
    <col min="9209" max="9209" width="12.7109375" style="1" customWidth="1"/>
    <col min="9210" max="9210" width="12.42578125" style="1" customWidth="1"/>
    <col min="9211" max="9211" width="13.28515625" style="1" customWidth="1"/>
    <col min="9212" max="9212" width="12.42578125" style="1" customWidth="1"/>
    <col min="9213" max="9213" width="11.7109375" style="1" customWidth="1"/>
    <col min="9214" max="9214" width="11.42578125" style="1" customWidth="1"/>
    <col min="9215" max="9215" width="11.5703125" style="1" bestFit="1" customWidth="1"/>
    <col min="9216" max="9216" width="11.85546875" style="1" customWidth="1"/>
    <col min="9217" max="9217" width="12" style="1" customWidth="1"/>
    <col min="9218" max="9449" width="9.140625" style="1"/>
    <col min="9450" max="9450" width="5.7109375" style="1" customWidth="1"/>
    <col min="9451" max="9451" width="6.85546875" style="1" customWidth="1"/>
    <col min="9452" max="9452" width="50.140625" style="1" customWidth="1"/>
    <col min="9453" max="9454" width="11.42578125" style="1" customWidth="1"/>
    <col min="9455" max="9458" width="0" style="1" hidden="1" customWidth="1"/>
    <col min="9459" max="9459" width="13.140625" style="1" customWidth="1"/>
    <col min="9460" max="9460" width="12.42578125" style="1" customWidth="1"/>
    <col min="9461" max="9461" width="12.28515625" style="1" customWidth="1"/>
    <col min="9462" max="9464" width="0" style="1" hidden="1" customWidth="1"/>
    <col min="9465" max="9465" width="12.7109375" style="1" customWidth="1"/>
    <col min="9466" max="9466" width="12.42578125" style="1" customWidth="1"/>
    <col min="9467" max="9467" width="13.28515625" style="1" customWidth="1"/>
    <col min="9468" max="9468" width="12.42578125" style="1" customWidth="1"/>
    <col min="9469" max="9469" width="11.7109375" style="1" customWidth="1"/>
    <col min="9470" max="9470" width="11.42578125" style="1" customWidth="1"/>
    <col min="9471" max="9471" width="11.5703125" style="1" bestFit="1" customWidth="1"/>
    <col min="9472" max="9472" width="11.85546875" style="1" customWidth="1"/>
    <col min="9473" max="9473" width="12" style="1" customWidth="1"/>
    <col min="9474" max="9705" width="9.140625" style="1"/>
    <col min="9706" max="9706" width="5.7109375" style="1" customWidth="1"/>
    <col min="9707" max="9707" width="6.85546875" style="1" customWidth="1"/>
    <col min="9708" max="9708" width="50.140625" style="1" customWidth="1"/>
    <col min="9709" max="9710" width="11.42578125" style="1" customWidth="1"/>
    <col min="9711" max="9714" width="0" style="1" hidden="1" customWidth="1"/>
    <col min="9715" max="9715" width="13.140625" style="1" customWidth="1"/>
    <col min="9716" max="9716" width="12.42578125" style="1" customWidth="1"/>
    <col min="9717" max="9717" width="12.28515625" style="1" customWidth="1"/>
    <col min="9718" max="9720" width="0" style="1" hidden="1" customWidth="1"/>
    <col min="9721" max="9721" width="12.7109375" style="1" customWidth="1"/>
    <col min="9722" max="9722" width="12.42578125" style="1" customWidth="1"/>
    <col min="9723" max="9723" width="13.28515625" style="1" customWidth="1"/>
    <col min="9724" max="9724" width="12.42578125" style="1" customWidth="1"/>
    <col min="9725" max="9725" width="11.7109375" style="1" customWidth="1"/>
    <col min="9726" max="9726" width="11.42578125" style="1" customWidth="1"/>
    <col min="9727" max="9727" width="11.5703125" style="1" bestFit="1" customWidth="1"/>
    <col min="9728" max="9728" width="11.85546875" style="1" customWidth="1"/>
    <col min="9729" max="9729" width="12" style="1" customWidth="1"/>
    <col min="9730" max="9961" width="9.140625" style="1"/>
    <col min="9962" max="9962" width="5.7109375" style="1" customWidth="1"/>
    <col min="9963" max="9963" width="6.85546875" style="1" customWidth="1"/>
    <col min="9964" max="9964" width="50.140625" style="1" customWidth="1"/>
    <col min="9965" max="9966" width="11.42578125" style="1" customWidth="1"/>
    <col min="9967" max="9970" width="0" style="1" hidden="1" customWidth="1"/>
    <col min="9971" max="9971" width="13.140625" style="1" customWidth="1"/>
    <col min="9972" max="9972" width="12.42578125" style="1" customWidth="1"/>
    <col min="9973" max="9973" width="12.28515625" style="1" customWidth="1"/>
    <col min="9974" max="9976" width="0" style="1" hidden="1" customWidth="1"/>
    <col min="9977" max="9977" width="12.7109375" style="1" customWidth="1"/>
    <col min="9978" max="9978" width="12.42578125" style="1" customWidth="1"/>
    <col min="9979" max="9979" width="13.28515625" style="1" customWidth="1"/>
    <col min="9980" max="9980" width="12.42578125" style="1" customWidth="1"/>
    <col min="9981" max="9981" width="11.7109375" style="1" customWidth="1"/>
    <col min="9982" max="9982" width="11.42578125" style="1" customWidth="1"/>
    <col min="9983" max="9983" width="11.5703125" style="1" bestFit="1" customWidth="1"/>
    <col min="9984" max="9984" width="11.85546875" style="1" customWidth="1"/>
    <col min="9985" max="9985" width="12" style="1" customWidth="1"/>
    <col min="9986" max="10217" width="9.140625" style="1"/>
    <col min="10218" max="10218" width="5.7109375" style="1" customWidth="1"/>
    <col min="10219" max="10219" width="6.85546875" style="1" customWidth="1"/>
    <col min="10220" max="10220" width="50.140625" style="1" customWidth="1"/>
    <col min="10221" max="10222" width="11.42578125" style="1" customWidth="1"/>
    <col min="10223" max="10226" width="0" style="1" hidden="1" customWidth="1"/>
    <col min="10227" max="10227" width="13.140625" style="1" customWidth="1"/>
    <col min="10228" max="10228" width="12.42578125" style="1" customWidth="1"/>
    <col min="10229" max="10229" width="12.28515625" style="1" customWidth="1"/>
    <col min="10230" max="10232" width="0" style="1" hidden="1" customWidth="1"/>
    <col min="10233" max="10233" width="12.7109375" style="1" customWidth="1"/>
    <col min="10234" max="10234" width="12.42578125" style="1" customWidth="1"/>
    <col min="10235" max="10235" width="13.28515625" style="1" customWidth="1"/>
    <col min="10236" max="10236" width="12.42578125" style="1" customWidth="1"/>
    <col min="10237" max="10237" width="11.7109375" style="1" customWidth="1"/>
    <col min="10238" max="10238" width="11.42578125" style="1" customWidth="1"/>
    <col min="10239" max="10239" width="11.5703125" style="1" bestFit="1" customWidth="1"/>
    <col min="10240" max="10240" width="11.85546875" style="1" customWidth="1"/>
    <col min="10241" max="10241" width="12" style="1" customWidth="1"/>
    <col min="10242" max="10473" width="9.140625" style="1"/>
    <col min="10474" max="10474" width="5.7109375" style="1" customWidth="1"/>
    <col min="10475" max="10475" width="6.85546875" style="1" customWidth="1"/>
    <col min="10476" max="10476" width="50.140625" style="1" customWidth="1"/>
    <col min="10477" max="10478" width="11.42578125" style="1" customWidth="1"/>
    <col min="10479" max="10482" width="0" style="1" hidden="1" customWidth="1"/>
    <col min="10483" max="10483" width="13.140625" style="1" customWidth="1"/>
    <col min="10484" max="10484" width="12.42578125" style="1" customWidth="1"/>
    <col min="10485" max="10485" width="12.28515625" style="1" customWidth="1"/>
    <col min="10486" max="10488" width="0" style="1" hidden="1" customWidth="1"/>
    <col min="10489" max="10489" width="12.7109375" style="1" customWidth="1"/>
    <col min="10490" max="10490" width="12.42578125" style="1" customWidth="1"/>
    <col min="10491" max="10491" width="13.28515625" style="1" customWidth="1"/>
    <col min="10492" max="10492" width="12.42578125" style="1" customWidth="1"/>
    <col min="10493" max="10493" width="11.7109375" style="1" customWidth="1"/>
    <col min="10494" max="10494" width="11.42578125" style="1" customWidth="1"/>
    <col min="10495" max="10495" width="11.5703125" style="1" bestFit="1" customWidth="1"/>
    <col min="10496" max="10496" width="11.85546875" style="1" customWidth="1"/>
    <col min="10497" max="10497" width="12" style="1" customWidth="1"/>
    <col min="10498" max="10729" width="9.140625" style="1"/>
    <col min="10730" max="10730" width="5.7109375" style="1" customWidth="1"/>
    <col min="10731" max="10731" width="6.85546875" style="1" customWidth="1"/>
    <col min="10732" max="10732" width="50.140625" style="1" customWidth="1"/>
    <col min="10733" max="10734" width="11.42578125" style="1" customWidth="1"/>
    <col min="10735" max="10738" width="0" style="1" hidden="1" customWidth="1"/>
    <col min="10739" max="10739" width="13.140625" style="1" customWidth="1"/>
    <col min="10740" max="10740" width="12.42578125" style="1" customWidth="1"/>
    <col min="10741" max="10741" width="12.28515625" style="1" customWidth="1"/>
    <col min="10742" max="10744" width="0" style="1" hidden="1" customWidth="1"/>
    <col min="10745" max="10745" width="12.7109375" style="1" customWidth="1"/>
    <col min="10746" max="10746" width="12.42578125" style="1" customWidth="1"/>
    <col min="10747" max="10747" width="13.28515625" style="1" customWidth="1"/>
    <col min="10748" max="10748" width="12.42578125" style="1" customWidth="1"/>
    <col min="10749" max="10749" width="11.7109375" style="1" customWidth="1"/>
    <col min="10750" max="10750" width="11.42578125" style="1" customWidth="1"/>
    <col min="10751" max="10751" width="11.5703125" style="1" bestFit="1" customWidth="1"/>
    <col min="10752" max="10752" width="11.85546875" style="1" customWidth="1"/>
    <col min="10753" max="10753" width="12" style="1" customWidth="1"/>
    <col min="10754" max="10985" width="9.140625" style="1"/>
    <col min="10986" max="10986" width="5.7109375" style="1" customWidth="1"/>
    <col min="10987" max="10987" width="6.85546875" style="1" customWidth="1"/>
    <col min="10988" max="10988" width="50.140625" style="1" customWidth="1"/>
    <col min="10989" max="10990" width="11.42578125" style="1" customWidth="1"/>
    <col min="10991" max="10994" width="0" style="1" hidden="1" customWidth="1"/>
    <col min="10995" max="10995" width="13.140625" style="1" customWidth="1"/>
    <col min="10996" max="10996" width="12.42578125" style="1" customWidth="1"/>
    <col min="10997" max="10997" width="12.28515625" style="1" customWidth="1"/>
    <col min="10998" max="11000" width="0" style="1" hidden="1" customWidth="1"/>
    <col min="11001" max="11001" width="12.7109375" style="1" customWidth="1"/>
    <col min="11002" max="11002" width="12.42578125" style="1" customWidth="1"/>
    <col min="11003" max="11003" width="13.28515625" style="1" customWidth="1"/>
    <col min="11004" max="11004" width="12.42578125" style="1" customWidth="1"/>
    <col min="11005" max="11005" width="11.7109375" style="1" customWidth="1"/>
    <col min="11006" max="11006" width="11.42578125" style="1" customWidth="1"/>
    <col min="11007" max="11007" width="11.5703125" style="1" bestFit="1" customWidth="1"/>
    <col min="11008" max="11008" width="11.85546875" style="1" customWidth="1"/>
    <col min="11009" max="11009" width="12" style="1" customWidth="1"/>
    <col min="11010" max="11241" width="9.140625" style="1"/>
    <col min="11242" max="11242" width="5.7109375" style="1" customWidth="1"/>
    <col min="11243" max="11243" width="6.85546875" style="1" customWidth="1"/>
    <col min="11244" max="11244" width="50.140625" style="1" customWidth="1"/>
    <col min="11245" max="11246" width="11.42578125" style="1" customWidth="1"/>
    <col min="11247" max="11250" width="0" style="1" hidden="1" customWidth="1"/>
    <col min="11251" max="11251" width="13.140625" style="1" customWidth="1"/>
    <col min="11252" max="11252" width="12.42578125" style="1" customWidth="1"/>
    <col min="11253" max="11253" width="12.28515625" style="1" customWidth="1"/>
    <col min="11254" max="11256" width="0" style="1" hidden="1" customWidth="1"/>
    <col min="11257" max="11257" width="12.7109375" style="1" customWidth="1"/>
    <col min="11258" max="11258" width="12.42578125" style="1" customWidth="1"/>
    <col min="11259" max="11259" width="13.28515625" style="1" customWidth="1"/>
    <col min="11260" max="11260" width="12.42578125" style="1" customWidth="1"/>
    <col min="11261" max="11261" width="11.7109375" style="1" customWidth="1"/>
    <col min="11262" max="11262" width="11.42578125" style="1" customWidth="1"/>
    <col min="11263" max="11263" width="11.5703125" style="1" bestFit="1" customWidth="1"/>
    <col min="11264" max="11264" width="11.85546875" style="1" customWidth="1"/>
    <col min="11265" max="11265" width="12" style="1" customWidth="1"/>
    <col min="11266" max="11497" width="9.140625" style="1"/>
    <col min="11498" max="11498" width="5.7109375" style="1" customWidth="1"/>
    <col min="11499" max="11499" width="6.85546875" style="1" customWidth="1"/>
    <col min="11500" max="11500" width="50.140625" style="1" customWidth="1"/>
    <col min="11501" max="11502" width="11.42578125" style="1" customWidth="1"/>
    <col min="11503" max="11506" width="0" style="1" hidden="1" customWidth="1"/>
    <col min="11507" max="11507" width="13.140625" style="1" customWidth="1"/>
    <col min="11508" max="11508" width="12.42578125" style="1" customWidth="1"/>
    <col min="11509" max="11509" width="12.28515625" style="1" customWidth="1"/>
    <col min="11510" max="11512" width="0" style="1" hidden="1" customWidth="1"/>
    <col min="11513" max="11513" width="12.7109375" style="1" customWidth="1"/>
    <col min="11514" max="11514" width="12.42578125" style="1" customWidth="1"/>
    <col min="11515" max="11515" width="13.28515625" style="1" customWidth="1"/>
    <col min="11516" max="11516" width="12.42578125" style="1" customWidth="1"/>
    <col min="11517" max="11517" width="11.7109375" style="1" customWidth="1"/>
    <col min="11518" max="11518" width="11.42578125" style="1" customWidth="1"/>
    <col min="11519" max="11519" width="11.5703125" style="1" bestFit="1" customWidth="1"/>
    <col min="11520" max="11520" width="11.85546875" style="1" customWidth="1"/>
    <col min="11521" max="11521" width="12" style="1" customWidth="1"/>
    <col min="11522" max="11753" width="9.140625" style="1"/>
    <col min="11754" max="11754" width="5.7109375" style="1" customWidth="1"/>
    <col min="11755" max="11755" width="6.85546875" style="1" customWidth="1"/>
    <col min="11756" max="11756" width="50.140625" style="1" customWidth="1"/>
    <col min="11757" max="11758" width="11.42578125" style="1" customWidth="1"/>
    <col min="11759" max="11762" width="0" style="1" hidden="1" customWidth="1"/>
    <col min="11763" max="11763" width="13.140625" style="1" customWidth="1"/>
    <col min="11764" max="11764" width="12.42578125" style="1" customWidth="1"/>
    <col min="11765" max="11765" width="12.28515625" style="1" customWidth="1"/>
    <col min="11766" max="11768" width="0" style="1" hidden="1" customWidth="1"/>
    <col min="11769" max="11769" width="12.7109375" style="1" customWidth="1"/>
    <col min="11770" max="11770" width="12.42578125" style="1" customWidth="1"/>
    <col min="11771" max="11771" width="13.28515625" style="1" customWidth="1"/>
    <col min="11772" max="11772" width="12.42578125" style="1" customWidth="1"/>
    <col min="11773" max="11773" width="11.7109375" style="1" customWidth="1"/>
    <col min="11774" max="11774" width="11.42578125" style="1" customWidth="1"/>
    <col min="11775" max="11775" width="11.5703125" style="1" bestFit="1" customWidth="1"/>
    <col min="11776" max="11776" width="11.85546875" style="1" customWidth="1"/>
    <col min="11777" max="11777" width="12" style="1" customWidth="1"/>
    <col min="11778" max="12009" width="9.140625" style="1"/>
    <col min="12010" max="12010" width="5.7109375" style="1" customWidth="1"/>
    <col min="12011" max="12011" width="6.85546875" style="1" customWidth="1"/>
    <col min="12012" max="12012" width="50.140625" style="1" customWidth="1"/>
    <col min="12013" max="12014" width="11.42578125" style="1" customWidth="1"/>
    <col min="12015" max="12018" width="0" style="1" hidden="1" customWidth="1"/>
    <col min="12019" max="12019" width="13.140625" style="1" customWidth="1"/>
    <col min="12020" max="12020" width="12.42578125" style="1" customWidth="1"/>
    <col min="12021" max="12021" width="12.28515625" style="1" customWidth="1"/>
    <col min="12022" max="12024" width="0" style="1" hidden="1" customWidth="1"/>
    <col min="12025" max="12025" width="12.7109375" style="1" customWidth="1"/>
    <col min="12026" max="12026" width="12.42578125" style="1" customWidth="1"/>
    <col min="12027" max="12027" width="13.28515625" style="1" customWidth="1"/>
    <col min="12028" max="12028" width="12.42578125" style="1" customWidth="1"/>
    <col min="12029" max="12029" width="11.7109375" style="1" customWidth="1"/>
    <col min="12030" max="12030" width="11.42578125" style="1" customWidth="1"/>
    <col min="12031" max="12031" width="11.5703125" style="1" bestFit="1" customWidth="1"/>
    <col min="12032" max="12032" width="11.85546875" style="1" customWidth="1"/>
    <col min="12033" max="12033" width="12" style="1" customWidth="1"/>
    <col min="12034" max="12265" width="9.140625" style="1"/>
    <col min="12266" max="12266" width="5.7109375" style="1" customWidth="1"/>
    <col min="12267" max="12267" width="6.85546875" style="1" customWidth="1"/>
    <col min="12268" max="12268" width="50.140625" style="1" customWidth="1"/>
    <col min="12269" max="12270" width="11.42578125" style="1" customWidth="1"/>
    <col min="12271" max="12274" width="0" style="1" hidden="1" customWidth="1"/>
    <col min="12275" max="12275" width="13.140625" style="1" customWidth="1"/>
    <col min="12276" max="12276" width="12.42578125" style="1" customWidth="1"/>
    <col min="12277" max="12277" width="12.28515625" style="1" customWidth="1"/>
    <col min="12278" max="12280" width="0" style="1" hidden="1" customWidth="1"/>
    <col min="12281" max="12281" width="12.7109375" style="1" customWidth="1"/>
    <col min="12282" max="12282" width="12.42578125" style="1" customWidth="1"/>
    <col min="12283" max="12283" width="13.28515625" style="1" customWidth="1"/>
    <col min="12284" max="12284" width="12.42578125" style="1" customWidth="1"/>
    <col min="12285" max="12285" width="11.7109375" style="1" customWidth="1"/>
    <col min="12286" max="12286" width="11.42578125" style="1" customWidth="1"/>
    <col min="12287" max="12287" width="11.5703125" style="1" bestFit="1" customWidth="1"/>
    <col min="12288" max="12288" width="11.85546875" style="1" customWidth="1"/>
    <col min="12289" max="12289" width="12" style="1" customWidth="1"/>
    <col min="12290" max="12521" width="9.140625" style="1"/>
    <col min="12522" max="12522" width="5.7109375" style="1" customWidth="1"/>
    <col min="12523" max="12523" width="6.85546875" style="1" customWidth="1"/>
    <col min="12524" max="12524" width="50.140625" style="1" customWidth="1"/>
    <col min="12525" max="12526" width="11.42578125" style="1" customWidth="1"/>
    <col min="12527" max="12530" width="0" style="1" hidden="1" customWidth="1"/>
    <col min="12531" max="12531" width="13.140625" style="1" customWidth="1"/>
    <col min="12532" max="12532" width="12.42578125" style="1" customWidth="1"/>
    <col min="12533" max="12533" width="12.28515625" style="1" customWidth="1"/>
    <col min="12534" max="12536" width="0" style="1" hidden="1" customWidth="1"/>
    <col min="12537" max="12537" width="12.7109375" style="1" customWidth="1"/>
    <col min="12538" max="12538" width="12.42578125" style="1" customWidth="1"/>
    <col min="12539" max="12539" width="13.28515625" style="1" customWidth="1"/>
    <col min="12540" max="12540" width="12.42578125" style="1" customWidth="1"/>
    <col min="12541" max="12541" width="11.7109375" style="1" customWidth="1"/>
    <col min="12542" max="12542" width="11.42578125" style="1" customWidth="1"/>
    <col min="12543" max="12543" width="11.5703125" style="1" bestFit="1" customWidth="1"/>
    <col min="12544" max="12544" width="11.85546875" style="1" customWidth="1"/>
    <col min="12545" max="12545" width="12" style="1" customWidth="1"/>
    <col min="12546" max="12777" width="9.140625" style="1"/>
    <col min="12778" max="12778" width="5.7109375" style="1" customWidth="1"/>
    <col min="12779" max="12779" width="6.85546875" style="1" customWidth="1"/>
    <col min="12780" max="12780" width="50.140625" style="1" customWidth="1"/>
    <col min="12781" max="12782" width="11.42578125" style="1" customWidth="1"/>
    <col min="12783" max="12786" width="0" style="1" hidden="1" customWidth="1"/>
    <col min="12787" max="12787" width="13.140625" style="1" customWidth="1"/>
    <col min="12788" max="12788" width="12.42578125" style="1" customWidth="1"/>
    <col min="12789" max="12789" width="12.28515625" style="1" customWidth="1"/>
    <col min="12790" max="12792" width="0" style="1" hidden="1" customWidth="1"/>
    <col min="12793" max="12793" width="12.7109375" style="1" customWidth="1"/>
    <col min="12794" max="12794" width="12.42578125" style="1" customWidth="1"/>
    <col min="12795" max="12795" width="13.28515625" style="1" customWidth="1"/>
    <col min="12796" max="12796" width="12.42578125" style="1" customWidth="1"/>
    <col min="12797" max="12797" width="11.7109375" style="1" customWidth="1"/>
    <col min="12798" max="12798" width="11.42578125" style="1" customWidth="1"/>
    <col min="12799" max="12799" width="11.5703125" style="1" bestFit="1" customWidth="1"/>
    <col min="12800" max="12800" width="11.85546875" style="1" customWidth="1"/>
    <col min="12801" max="12801" width="12" style="1" customWidth="1"/>
    <col min="12802" max="13033" width="9.140625" style="1"/>
    <col min="13034" max="13034" width="5.7109375" style="1" customWidth="1"/>
    <col min="13035" max="13035" width="6.85546875" style="1" customWidth="1"/>
    <col min="13036" max="13036" width="50.140625" style="1" customWidth="1"/>
    <col min="13037" max="13038" width="11.42578125" style="1" customWidth="1"/>
    <col min="13039" max="13042" width="0" style="1" hidden="1" customWidth="1"/>
    <col min="13043" max="13043" width="13.140625" style="1" customWidth="1"/>
    <col min="13044" max="13044" width="12.42578125" style="1" customWidth="1"/>
    <col min="13045" max="13045" width="12.28515625" style="1" customWidth="1"/>
    <col min="13046" max="13048" width="0" style="1" hidden="1" customWidth="1"/>
    <col min="13049" max="13049" width="12.7109375" style="1" customWidth="1"/>
    <col min="13050" max="13050" width="12.42578125" style="1" customWidth="1"/>
    <col min="13051" max="13051" width="13.28515625" style="1" customWidth="1"/>
    <col min="13052" max="13052" width="12.42578125" style="1" customWidth="1"/>
    <col min="13053" max="13053" width="11.7109375" style="1" customWidth="1"/>
    <col min="13054" max="13054" width="11.42578125" style="1" customWidth="1"/>
    <col min="13055" max="13055" width="11.5703125" style="1" bestFit="1" customWidth="1"/>
    <col min="13056" max="13056" width="11.85546875" style="1" customWidth="1"/>
    <col min="13057" max="13057" width="12" style="1" customWidth="1"/>
    <col min="13058" max="13289" width="9.140625" style="1"/>
    <col min="13290" max="13290" width="5.7109375" style="1" customWidth="1"/>
    <col min="13291" max="13291" width="6.85546875" style="1" customWidth="1"/>
    <col min="13292" max="13292" width="50.140625" style="1" customWidth="1"/>
    <col min="13293" max="13294" width="11.42578125" style="1" customWidth="1"/>
    <col min="13295" max="13298" width="0" style="1" hidden="1" customWidth="1"/>
    <col min="13299" max="13299" width="13.140625" style="1" customWidth="1"/>
    <col min="13300" max="13300" width="12.42578125" style="1" customWidth="1"/>
    <col min="13301" max="13301" width="12.28515625" style="1" customWidth="1"/>
    <col min="13302" max="13304" width="0" style="1" hidden="1" customWidth="1"/>
    <col min="13305" max="13305" width="12.7109375" style="1" customWidth="1"/>
    <col min="13306" max="13306" width="12.42578125" style="1" customWidth="1"/>
    <col min="13307" max="13307" width="13.28515625" style="1" customWidth="1"/>
    <col min="13308" max="13308" width="12.42578125" style="1" customWidth="1"/>
    <col min="13309" max="13309" width="11.7109375" style="1" customWidth="1"/>
    <col min="13310" max="13310" width="11.42578125" style="1" customWidth="1"/>
    <col min="13311" max="13311" width="11.5703125" style="1" bestFit="1" customWidth="1"/>
    <col min="13312" max="13312" width="11.85546875" style="1" customWidth="1"/>
    <col min="13313" max="13313" width="12" style="1" customWidth="1"/>
    <col min="13314" max="13545" width="9.140625" style="1"/>
    <col min="13546" max="13546" width="5.7109375" style="1" customWidth="1"/>
    <col min="13547" max="13547" width="6.85546875" style="1" customWidth="1"/>
    <col min="13548" max="13548" width="50.140625" style="1" customWidth="1"/>
    <col min="13549" max="13550" width="11.42578125" style="1" customWidth="1"/>
    <col min="13551" max="13554" width="0" style="1" hidden="1" customWidth="1"/>
    <col min="13555" max="13555" width="13.140625" style="1" customWidth="1"/>
    <col min="13556" max="13556" width="12.42578125" style="1" customWidth="1"/>
    <col min="13557" max="13557" width="12.28515625" style="1" customWidth="1"/>
    <col min="13558" max="13560" width="0" style="1" hidden="1" customWidth="1"/>
    <col min="13561" max="13561" width="12.7109375" style="1" customWidth="1"/>
    <col min="13562" max="13562" width="12.42578125" style="1" customWidth="1"/>
    <col min="13563" max="13563" width="13.28515625" style="1" customWidth="1"/>
    <col min="13564" max="13564" width="12.42578125" style="1" customWidth="1"/>
    <col min="13565" max="13565" width="11.7109375" style="1" customWidth="1"/>
    <col min="13566" max="13566" width="11.42578125" style="1" customWidth="1"/>
    <col min="13567" max="13567" width="11.5703125" style="1" bestFit="1" customWidth="1"/>
    <col min="13568" max="13568" width="11.85546875" style="1" customWidth="1"/>
    <col min="13569" max="13569" width="12" style="1" customWidth="1"/>
    <col min="13570" max="13801" width="9.140625" style="1"/>
    <col min="13802" max="13802" width="5.7109375" style="1" customWidth="1"/>
    <col min="13803" max="13803" width="6.85546875" style="1" customWidth="1"/>
    <col min="13804" max="13804" width="50.140625" style="1" customWidth="1"/>
    <col min="13805" max="13806" width="11.42578125" style="1" customWidth="1"/>
    <col min="13807" max="13810" width="0" style="1" hidden="1" customWidth="1"/>
    <col min="13811" max="13811" width="13.140625" style="1" customWidth="1"/>
    <col min="13812" max="13812" width="12.42578125" style="1" customWidth="1"/>
    <col min="13813" max="13813" width="12.28515625" style="1" customWidth="1"/>
    <col min="13814" max="13816" width="0" style="1" hidden="1" customWidth="1"/>
    <col min="13817" max="13817" width="12.7109375" style="1" customWidth="1"/>
    <col min="13818" max="13818" width="12.42578125" style="1" customWidth="1"/>
    <col min="13819" max="13819" width="13.28515625" style="1" customWidth="1"/>
    <col min="13820" max="13820" width="12.42578125" style="1" customWidth="1"/>
    <col min="13821" max="13821" width="11.7109375" style="1" customWidth="1"/>
    <col min="13822" max="13822" width="11.42578125" style="1" customWidth="1"/>
    <col min="13823" max="13823" width="11.5703125" style="1" bestFit="1" customWidth="1"/>
    <col min="13824" max="13824" width="11.85546875" style="1" customWidth="1"/>
    <col min="13825" max="13825" width="12" style="1" customWidth="1"/>
    <col min="13826" max="14057" width="9.140625" style="1"/>
    <col min="14058" max="14058" width="5.7109375" style="1" customWidth="1"/>
    <col min="14059" max="14059" width="6.85546875" style="1" customWidth="1"/>
    <col min="14060" max="14060" width="50.140625" style="1" customWidth="1"/>
    <col min="14061" max="14062" width="11.42578125" style="1" customWidth="1"/>
    <col min="14063" max="14066" width="0" style="1" hidden="1" customWidth="1"/>
    <col min="14067" max="14067" width="13.140625" style="1" customWidth="1"/>
    <col min="14068" max="14068" width="12.42578125" style="1" customWidth="1"/>
    <col min="14069" max="14069" width="12.28515625" style="1" customWidth="1"/>
    <col min="14070" max="14072" width="0" style="1" hidden="1" customWidth="1"/>
    <col min="14073" max="14073" width="12.7109375" style="1" customWidth="1"/>
    <col min="14074" max="14074" width="12.42578125" style="1" customWidth="1"/>
    <col min="14075" max="14075" width="13.28515625" style="1" customWidth="1"/>
    <col min="14076" max="14076" width="12.42578125" style="1" customWidth="1"/>
    <col min="14077" max="14077" width="11.7109375" style="1" customWidth="1"/>
    <col min="14078" max="14078" width="11.42578125" style="1" customWidth="1"/>
    <col min="14079" max="14079" width="11.5703125" style="1" bestFit="1" customWidth="1"/>
    <col min="14080" max="14080" width="11.85546875" style="1" customWidth="1"/>
    <col min="14081" max="14081" width="12" style="1" customWidth="1"/>
    <col min="14082" max="14313" width="9.140625" style="1"/>
    <col min="14314" max="14314" width="5.7109375" style="1" customWidth="1"/>
    <col min="14315" max="14315" width="6.85546875" style="1" customWidth="1"/>
    <col min="14316" max="14316" width="50.140625" style="1" customWidth="1"/>
    <col min="14317" max="14318" width="11.42578125" style="1" customWidth="1"/>
    <col min="14319" max="14322" width="0" style="1" hidden="1" customWidth="1"/>
    <col min="14323" max="14323" width="13.140625" style="1" customWidth="1"/>
    <col min="14324" max="14324" width="12.42578125" style="1" customWidth="1"/>
    <col min="14325" max="14325" width="12.28515625" style="1" customWidth="1"/>
    <col min="14326" max="14328" width="0" style="1" hidden="1" customWidth="1"/>
    <col min="14329" max="14329" width="12.7109375" style="1" customWidth="1"/>
    <col min="14330" max="14330" width="12.42578125" style="1" customWidth="1"/>
    <col min="14331" max="14331" width="13.28515625" style="1" customWidth="1"/>
    <col min="14332" max="14332" width="12.42578125" style="1" customWidth="1"/>
    <col min="14333" max="14333" width="11.7109375" style="1" customWidth="1"/>
    <col min="14334" max="14334" width="11.42578125" style="1" customWidth="1"/>
    <col min="14335" max="14335" width="11.5703125" style="1" bestFit="1" customWidth="1"/>
    <col min="14336" max="14336" width="11.85546875" style="1" customWidth="1"/>
    <col min="14337" max="14337" width="12" style="1" customWidth="1"/>
    <col min="14338" max="14569" width="9.140625" style="1"/>
    <col min="14570" max="14570" width="5.7109375" style="1" customWidth="1"/>
    <col min="14571" max="14571" width="6.85546875" style="1" customWidth="1"/>
    <col min="14572" max="14572" width="50.140625" style="1" customWidth="1"/>
    <col min="14573" max="14574" width="11.42578125" style="1" customWidth="1"/>
    <col min="14575" max="14578" width="0" style="1" hidden="1" customWidth="1"/>
    <col min="14579" max="14579" width="13.140625" style="1" customWidth="1"/>
    <col min="14580" max="14580" width="12.42578125" style="1" customWidth="1"/>
    <col min="14581" max="14581" width="12.28515625" style="1" customWidth="1"/>
    <col min="14582" max="14584" width="0" style="1" hidden="1" customWidth="1"/>
    <col min="14585" max="14585" width="12.7109375" style="1" customWidth="1"/>
    <col min="14586" max="14586" width="12.42578125" style="1" customWidth="1"/>
    <col min="14587" max="14587" width="13.28515625" style="1" customWidth="1"/>
    <col min="14588" max="14588" width="12.42578125" style="1" customWidth="1"/>
    <col min="14589" max="14589" width="11.7109375" style="1" customWidth="1"/>
    <col min="14590" max="14590" width="11.42578125" style="1" customWidth="1"/>
    <col min="14591" max="14591" width="11.5703125" style="1" bestFit="1" customWidth="1"/>
    <col min="14592" max="14592" width="11.85546875" style="1" customWidth="1"/>
    <col min="14593" max="14593" width="12" style="1" customWidth="1"/>
    <col min="14594" max="14825" width="9.140625" style="1"/>
    <col min="14826" max="14826" width="5.7109375" style="1" customWidth="1"/>
    <col min="14827" max="14827" width="6.85546875" style="1" customWidth="1"/>
    <col min="14828" max="14828" width="50.140625" style="1" customWidth="1"/>
    <col min="14829" max="14830" width="11.42578125" style="1" customWidth="1"/>
    <col min="14831" max="14834" width="0" style="1" hidden="1" customWidth="1"/>
    <col min="14835" max="14835" width="13.140625" style="1" customWidth="1"/>
    <col min="14836" max="14836" width="12.42578125" style="1" customWidth="1"/>
    <col min="14837" max="14837" width="12.28515625" style="1" customWidth="1"/>
    <col min="14838" max="14840" width="0" style="1" hidden="1" customWidth="1"/>
    <col min="14841" max="14841" width="12.7109375" style="1" customWidth="1"/>
    <col min="14842" max="14842" width="12.42578125" style="1" customWidth="1"/>
    <col min="14843" max="14843" width="13.28515625" style="1" customWidth="1"/>
    <col min="14844" max="14844" width="12.42578125" style="1" customWidth="1"/>
    <col min="14845" max="14845" width="11.7109375" style="1" customWidth="1"/>
    <col min="14846" max="14846" width="11.42578125" style="1" customWidth="1"/>
    <col min="14847" max="14847" width="11.5703125" style="1" bestFit="1" customWidth="1"/>
    <col min="14848" max="14848" width="11.85546875" style="1" customWidth="1"/>
    <col min="14849" max="14849" width="12" style="1" customWidth="1"/>
    <col min="14850" max="15081" width="9.140625" style="1"/>
    <col min="15082" max="15082" width="5.7109375" style="1" customWidth="1"/>
    <col min="15083" max="15083" width="6.85546875" style="1" customWidth="1"/>
    <col min="15084" max="15084" width="50.140625" style="1" customWidth="1"/>
    <col min="15085" max="15086" width="11.42578125" style="1" customWidth="1"/>
    <col min="15087" max="15090" width="0" style="1" hidden="1" customWidth="1"/>
    <col min="15091" max="15091" width="13.140625" style="1" customWidth="1"/>
    <col min="15092" max="15092" width="12.42578125" style="1" customWidth="1"/>
    <col min="15093" max="15093" width="12.28515625" style="1" customWidth="1"/>
    <col min="15094" max="15096" width="0" style="1" hidden="1" customWidth="1"/>
    <col min="15097" max="15097" width="12.7109375" style="1" customWidth="1"/>
    <col min="15098" max="15098" width="12.42578125" style="1" customWidth="1"/>
    <col min="15099" max="15099" width="13.28515625" style="1" customWidth="1"/>
    <col min="15100" max="15100" width="12.42578125" style="1" customWidth="1"/>
    <col min="15101" max="15101" width="11.7109375" style="1" customWidth="1"/>
    <col min="15102" max="15102" width="11.42578125" style="1" customWidth="1"/>
    <col min="15103" max="15103" width="11.5703125" style="1" bestFit="1" customWidth="1"/>
    <col min="15104" max="15104" width="11.85546875" style="1" customWidth="1"/>
    <col min="15105" max="15105" width="12" style="1" customWidth="1"/>
    <col min="15106" max="15337" width="9.140625" style="1"/>
    <col min="15338" max="15338" width="5.7109375" style="1" customWidth="1"/>
    <col min="15339" max="15339" width="6.85546875" style="1" customWidth="1"/>
    <col min="15340" max="15340" width="50.140625" style="1" customWidth="1"/>
    <col min="15341" max="15342" width="11.42578125" style="1" customWidth="1"/>
    <col min="15343" max="15346" width="0" style="1" hidden="1" customWidth="1"/>
    <col min="15347" max="15347" width="13.140625" style="1" customWidth="1"/>
    <col min="15348" max="15348" width="12.42578125" style="1" customWidth="1"/>
    <col min="15349" max="15349" width="12.28515625" style="1" customWidth="1"/>
    <col min="15350" max="15352" width="0" style="1" hidden="1" customWidth="1"/>
    <col min="15353" max="15353" width="12.7109375" style="1" customWidth="1"/>
    <col min="15354" max="15354" width="12.42578125" style="1" customWidth="1"/>
    <col min="15355" max="15355" width="13.28515625" style="1" customWidth="1"/>
    <col min="15356" max="15356" width="12.42578125" style="1" customWidth="1"/>
    <col min="15357" max="15357" width="11.7109375" style="1" customWidth="1"/>
    <col min="15358" max="15358" width="11.42578125" style="1" customWidth="1"/>
    <col min="15359" max="15359" width="11.5703125" style="1" bestFit="1" customWidth="1"/>
    <col min="15360" max="15360" width="11.85546875" style="1" customWidth="1"/>
    <col min="15361" max="15361" width="12" style="1" customWidth="1"/>
    <col min="15362" max="15593" width="9.140625" style="1"/>
    <col min="15594" max="15594" width="5.7109375" style="1" customWidth="1"/>
    <col min="15595" max="15595" width="6.85546875" style="1" customWidth="1"/>
    <col min="15596" max="15596" width="50.140625" style="1" customWidth="1"/>
    <col min="15597" max="15598" width="11.42578125" style="1" customWidth="1"/>
    <col min="15599" max="15602" width="0" style="1" hidden="1" customWidth="1"/>
    <col min="15603" max="15603" width="13.140625" style="1" customWidth="1"/>
    <col min="15604" max="15604" width="12.42578125" style="1" customWidth="1"/>
    <col min="15605" max="15605" width="12.28515625" style="1" customWidth="1"/>
    <col min="15606" max="15608" width="0" style="1" hidden="1" customWidth="1"/>
    <col min="15609" max="15609" width="12.7109375" style="1" customWidth="1"/>
    <col min="15610" max="15610" width="12.42578125" style="1" customWidth="1"/>
    <col min="15611" max="15611" width="13.28515625" style="1" customWidth="1"/>
    <col min="15612" max="15612" width="12.42578125" style="1" customWidth="1"/>
    <col min="15613" max="15613" width="11.7109375" style="1" customWidth="1"/>
    <col min="15614" max="15614" width="11.42578125" style="1" customWidth="1"/>
    <col min="15615" max="15615" width="11.5703125" style="1" bestFit="1" customWidth="1"/>
    <col min="15616" max="15616" width="11.85546875" style="1" customWidth="1"/>
    <col min="15617" max="15617" width="12" style="1" customWidth="1"/>
    <col min="15618" max="15849" width="9.140625" style="1"/>
    <col min="15850" max="15850" width="5.7109375" style="1" customWidth="1"/>
    <col min="15851" max="15851" width="6.85546875" style="1" customWidth="1"/>
    <col min="15852" max="15852" width="50.140625" style="1" customWidth="1"/>
    <col min="15853" max="15854" width="11.42578125" style="1" customWidth="1"/>
    <col min="15855" max="15858" width="0" style="1" hidden="1" customWidth="1"/>
    <col min="15859" max="15859" width="13.140625" style="1" customWidth="1"/>
    <col min="15860" max="15860" width="12.42578125" style="1" customWidth="1"/>
    <col min="15861" max="15861" width="12.28515625" style="1" customWidth="1"/>
    <col min="15862" max="15864" width="0" style="1" hidden="1" customWidth="1"/>
    <col min="15865" max="15865" width="12.7109375" style="1" customWidth="1"/>
    <col min="15866" max="15866" width="12.42578125" style="1" customWidth="1"/>
    <col min="15867" max="15867" width="13.28515625" style="1" customWidth="1"/>
    <col min="15868" max="15868" width="12.42578125" style="1" customWidth="1"/>
    <col min="15869" max="15869" width="11.7109375" style="1" customWidth="1"/>
    <col min="15870" max="15870" width="11.42578125" style="1" customWidth="1"/>
    <col min="15871" max="15871" width="11.5703125" style="1" bestFit="1" customWidth="1"/>
    <col min="15872" max="15872" width="11.85546875" style="1" customWidth="1"/>
    <col min="15873" max="15873" width="12" style="1" customWidth="1"/>
    <col min="15874" max="16105" width="9.140625" style="1"/>
    <col min="16106" max="16106" width="5.7109375" style="1" customWidth="1"/>
    <col min="16107" max="16107" width="6.85546875" style="1" customWidth="1"/>
    <col min="16108" max="16108" width="50.140625" style="1" customWidth="1"/>
    <col min="16109" max="16110" width="11.42578125" style="1" customWidth="1"/>
    <col min="16111" max="16114" width="0" style="1" hidden="1" customWidth="1"/>
    <col min="16115" max="16115" width="13.140625" style="1" customWidth="1"/>
    <col min="16116" max="16116" width="12.42578125" style="1" customWidth="1"/>
    <col min="16117" max="16117" width="12.28515625" style="1" customWidth="1"/>
    <col min="16118" max="16120" width="0" style="1" hidden="1" customWidth="1"/>
    <col min="16121" max="16121" width="12.7109375" style="1" customWidth="1"/>
    <col min="16122" max="16122" width="12.42578125" style="1" customWidth="1"/>
    <col min="16123" max="16123" width="13.28515625" style="1" customWidth="1"/>
    <col min="16124" max="16124" width="12.42578125" style="1" customWidth="1"/>
    <col min="16125" max="16125" width="11.7109375" style="1" customWidth="1"/>
    <col min="16126" max="16126" width="11.42578125" style="1" customWidth="1"/>
    <col min="16127" max="16127" width="11.5703125" style="1" bestFit="1" customWidth="1"/>
    <col min="16128" max="16128" width="11.85546875" style="1" customWidth="1"/>
    <col min="16129" max="16129" width="12" style="1" customWidth="1"/>
    <col min="16130" max="16384" width="9.140625" style="1"/>
  </cols>
  <sheetData>
    <row r="1" spans="1:57" ht="5.25" customHeight="1" x14ac:dyDescent="0.3"/>
    <row r="2" spans="1:57" ht="21" customHeight="1" x14ac:dyDescent="0.3">
      <c r="A2" s="173" t="s">
        <v>3</v>
      </c>
      <c r="B2" s="173"/>
      <c r="C2" s="173"/>
      <c r="D2" s="173"/>
      <c r="E2" s="173"/>
      <c r="F2" s="173"/>
      <c r="G2" s="173"/>
      <c r="H2" s="173"/>
      <c r="I2" s="173"/>
      <c r="J2" s="173"/>
      <c r="K2" s="173"/>
      <c r="L2" s="58"/>
      <c r="M2" s="58"/>
      <c r="N2" s="58"/>
      <c r="O2" s="58"/>
      <c r="P2" s="39"/>
    </row>
    <row r="3" spans="1:57" ht="25.5" customHeight="1" x14ac:dyDescent="0.3">
      <c r="A3" s="172" t="s">
        <v>74</v>
      </c>
      <c r="B3" s="172"/>
      <c r="C3" s="172"/>
      <c r="D3" s="172"/>
      <c r="E3" s="172"/>
      <c r="F3" s="172"/>
      <c r="G3" s="172"/>
      <c r="H3" s="172"/>
      <c r="I3" s="172"/>
      <c r="J3" s="172"/>
      <c r="K3" s="172"/>
      <c r="L3" s="52"/>
      <c r="M3" s="52"/>
      <c r="N3" s="52"/>
      <c r="O3" s="52"/>
      <c r="P3" s="39"/>
    </row>
    <row r="4" spans="1:57" ht="15" customHeight="1" x14ac:dyDescent="0.3">
      <c r="A4" s="172"/>
      <c r="B4" s="172"/>
      <c r="C4" s="172"/>
      <c r="D4" s="172"/>
      <c r="E4" s="172"/>
      <c r="F4" s="172"/>
      <c r="G4" s="172"/>
      <c r="H4" s="172"/>
      <c r="I4" s="172"/>
      <c r="J4" s="172"/>
      <c r="K4" s="172"/>
      <c r="L4" s="53"/>
      <c r="M4" s="53"/>
      <c r="N4" s="53"/>
      <c r="O4" s="53"/>
      <c r="P4" s="39"/>
    </row>
    <row r="5" spans="1:57" ht="27.75" customHeight="1" thickBot="1" x14ac:dyDescent="0.35">
      <c r="A5" s="53"/>
      <c r="B5" s="53"/>
      <c r="C5" s="53"/>
      <c r="D5" s="53"/>
      <c r="E5" s="53"/>
      <c r="F5" s="53"/>
      <c r="G5" s="55"/>
      <c r="H5" s="55"/>
      <c r="I5" s="55"/>
      <c r="J5" s="53"/>
      <c r="K5" s="53"/>
      <c r="L5" s="53"/>
      <c r="M5" s="55"/>
      <c r="N5" s="55"/>
      <c r="O5" s="55"/>
      <c r="P5" s="39"/>
    </row>
    <row r="6" spans="1:57" ht="48.75" customHeight="1" thickBot="1" x14ac:dyDescent="0.35">
      <c r="A6" s="180" t="s">
        <v>4</v>
      </c>
      <c r="B6" s="181"/>
      <c r="C6" s="181"/>
      <c r="D6" s="182" t="s">
        <v>5</v>
      </c>
      <c r="E6" s="156" t="s">
        <v>64</v>
      </c>
      <c r="F6" s="156" t="s">
        <v>69</v>
      </c>
      <c r="G6" s="175" t="s">
        <v>71</v>
      </c>
      <c r="H6" s="176"/>
      <c r="I6" s="177"/>
      <c r="J6" s="163" t="s">
        <v>72</v>
      </c>
      <c r="K6" s="164"/>
      <c r="L6" s="165"/>
      <c r="M6" s="158" t="s">
        <v>73</v>
      </c>
      <c r="N6" s="159"/>
      <c r="O6" s="186"/>
      <c r="P6" s="124" t="s">
        <v>102</v>
      </c>
      <c r="Q6" s="111" t="s">
        <v>98</v>
      </c>
    </row>
    <row r="7" spans="1:57" ht="18.75" customHeight="1" x14ac:dyDescent="0.3">
      <c r="A7" s="187"/>
      <c r="B7" s="188"/>
      <c r="C7" s="188"/>
      <c r="D7" s="183"/>
      <c r="E7" s="157"/>
      <c r="F7" s="179"/>
      <c r="G7" s="145" t="s">
        <v>34</v>
      </c>
      <c r="H7" s="146" t="s">
        <v>58</v>
      </c>
      <c r="I7" s="147" t="s">
        <v>70</v>
      </c>
      <c r="J7" s="85" t="s">
        <v>34</v>
      </c>
      <c r="K7" s="59" t="s">
        <v>58</v>
      </c>
      <c r="L7" s="60" t="s">
        <v>70</v>
      </c>
      <c r="M7" s="30" t="s">
        <v>34</v>
      </c>
      <c r="N7" s="29" t="s">
        <v>58</v>
      </c>
      <c r="O7" s="189" t="s">
        <v>70</v>
      </c>
      <c r="P7" s="125"/>
      <c r="Q7" s="112"/>
    </row>
    <row r="8" spans="1:57" ht="39.75" customHeight="1" x14ac:dyDescent="0.3">
      <c r="A8" s="190" t="s">
        <v>6</v>
      </c>
      <c r="B8" s="166" t="s">
        <v>7</v>
      </c>
      <c r="C8" s="167"/>
      <c r="D8" s="44" t="s">
        <v>8</v>
      </c>
      <c r="E8" s="81">
        <f t="shared" ref="E8:N8" si="0">E9+E10+E11+E12</f>
        <v>9015737.2696080022</v>
      </c>
      <c r="F8" s="28">
        <f>F9+F10+F11+F12</f>
        <v>9792085.0000000019</v>
      </c>
      <c r="G8" s="86">
        <f>G9+G10+G11+G12</f>
        <v>22140035.080000002</v>
      </c>
      <c r="H8" s="10">
        <f t="shared" si="0"/>
        <v>22281621.18</v>
      </c>
      <c r="I8" s="87">
        <f t="shared" si="0"/>
        <v>24949847.379999999</v>
      </c>
      <c r="J8" s="54">
        <f t="shared" si="0"/>
        <v>0</v>
      </c>
      <c r="K8" s="10">
        <f t="shared" si="0"/>
        <v>0</v>
      </c>
      <c r="L8" s="61">
        <f t="shared" si="0"/>
        <v>0</v>
      </c>
      <c r="M8" s="28">
        <f>M9+M10+M11+M12</f>
        <v>12347950.08</v>
      </c>
      <c r="N8" s="10">
        <f t="shared" si="0"/>
        <v>12489536.18</v>
      </c>
      <c r="O8" s="61">
        <f>O9+O10+O11+O12</f>
        <v>15157762.379999999</v>
      </c>
      <c r="P8" s="126"/>
      <c r="Q8" s="113"/>
    </row>
    <row r="9" spans="1:57" ht="21.75" customHeight="1" x14ac:dyDescent="0.3">
      <c r="A9" s="191"/>
      <c r="B9" s="168"/>
      <c r="C9" s="169"/>
      <c r="D9" s="43" t="s">
        <v>9</v>
      </c>
      <c r="E9" s="49">
        <f>E15+E16+E17+E24+E25+E26+E27+E35+E36+E37+E38+E39+E40+E41+E42+E43+E44+E45+E46+E47+E50+E51+E52+E53+E56+E61+E62+E63+E64+E65+E66+E72+E73</f>
        <v>6860220.9716080017</v>
      </c>
      <c r="F9" s="49">
        <f>F15+F16+F17+F24+F25+F26+F27+F35+F36+F37+F38+F39+F40+F41+F42+F43+F44+F45+F46+F47+F50+F51+F52+F53+F56+F61+F62+F63+F64+F65+F66+F72+F73</f>
        <v>8309646.4000000013</v>
      </c>
      <c r="G9" s="11">
        <f>G15+G16+G17+G24+G25+G26+G27+G35+G36+G37+G38+G39+G40+G41+G42+G43+G44+G45+G46+G47+G50+G51+G52+G53+G56+G61+G62+G63+G64+G65+G66+G72+G73</f>
        <v>12347993.98</v>
      </c>
      <c r="H9" s="5">
        <f>H15+H16+H17+H24+H25+H26+H27+H35+H36+H37+H38+H39+H40+H41+H42+H43+H44+H45+H46+H47+H50+H51+H52+H53+H56+H61+H62+H63+H64+H65+H66+H72+H73</f>
        <v>12337805.68</v>
      </c>
      <c r="I9" s="26">
        <f>I15+I16+I17+I24+I25+I26+I27+I35+I36+I37+I38+I39+I40+I41+I42+I43+I44+I45+I46+I47+I50+I51+I52+I53+I56+I61+I62+I63+I64+I65+I66+I72+I73</f>
        <v>12345475.18</v>
      </c>
      <c r="J9" s="26">
        <f>J15+J16+J17+J24+J25+J26+J27+J35+J36+J37+J38+J39+J40+J41+J42+J43+J44+J45+J46+J47+J50+J51+J52+J53+J56+J61+J62+J63+J64+J65+J66+J72+J73</f>
        <v>0</v>
      </c>
      <c r="K9" s="26">
        <f>K15+K16+K17+K24+K25+K26+K27+K35+K36+K37+K38+K39+K40+K41+K42+K43+K44+K45+K46+K47+K50+K51+K52+K53+K56+K61+K62+K63+K64+K65+K66+K72+K73</f>
        <v>0</v>
      </c>
      <c r="L9" s="26">
        <f>L15+L16+L17+L24+L25+L26+L27+L35+L36+L37+L38+L39+L40+L41+L42+L43+L44+L45+L46+L47+L50+L51+L52+L53+L56+L61+L62+L63+L64+L65+L66+L72+L73</f>
        <v>0</v>
      </c>
      <c r="M9" s="21">
        <f>M15+M16+M17+M24+M25+M26+M27+M35+M36+M37+M38+M39+M40+M41+M42+M43+M44+M45+M46+M47+M50+M51+M52+M53+M56+M61+M62+M63+M64+M65+M66+M72+M73</f>
        <v>4038347.5800000005</v>
      </c>
      <c r="N9" s="5">
        <f>N15+N16+N17+N24+N25+N26+N27+N35+N36+N37+N38+N39+N40+N41+N42+N43+N44+N45+N46+N47+N50+N51+N52+N53+N56+N61+N62+N63+N64+N65+N66+N72+N73</f>
        <v>4028159.2799999989</v>
      </c>
      <c r="O9" s="26">
        <f>O15+O16+O17+O24+O25+O26+O27+O35+O36+O37+O38+O39+O40+O41+O42+O43+O44+O45+O46+O47+O50+O51+O52+O53+O56+O61+O62+O63+O64+O65+O66+O72+O73</f>
        <v>4035828.78</v>
      </c>
      <c r="P9" s="127"/>
      <c r="Q9" s="114"/>
    </row>
    <row r="10" spans="1:57" ht="21" customHeight="1" x14ac:dyDescent="0.3">
      <c r="A10" s="191"/>
      <c r="B10" s="168"/>
      <c r="C10" s="169"/>
      <c r="D10" s="43" t="s">
        <v>10</v>
      </c>
      <c r="E10" s="49">
        <f>E22+E28+E29+E31+E57+E58+E59+E67+E69+E70</f>
        <v>2015440.48</v>
      </c>
      <c r="F10" s="49">
        <f>F22+F28+F29+F31+F57+F58+F59+F67+F69+F70</f>
        <v>1482438.6</v>
      </c>
      <c r="G10" s="11">
        <f t="shared" ref="G10:O10" si="1">G22+G28+G29+G31+G57+G58+G59+G67+G69+G70</f>
        <v>9792041.1000000015</v>
      </c>
      <c r="H10" s="5">
        <f t="shared" si="1"/>
        <v>9943815.5</v>
      </c>
      <c r="I10" s="26">
        <f t="shared" si="1"/>
        <v>12604372.199999999</v>
      </c>
      <c r="J10" s="26">
        <f t="shared" si="1"/>
        <v>0</v>
      </c>
      <c r="K10" s="26">
        <f t="shared" si="1"/>
        <v>0</v>
      </c>
      <c r="L10" s="26">
        <f t="shared" si="1"/>
        <v>0</v>
      </c>
      <c r="M10" s="21">
        <f t="shared" si="1"/>
        <v>8309602.5</v>
      </c>
      <c r="N10" s="5">
        <f t="shared" si="1"/>
        <v>8461376.9000000004</v>
      </c>
      <c r="O10" s="26">
        <f t="shared" si="1"/>
        <v>11121933.6</v>
      </c>
      <c r="P10" s="128"/>
      <c r="Q10" s="112"/>
    </row>
    <row r="11" spans="1:57" ht="31.5" customHeight="1" x14ac:dyDescent="0.3">
      <c r="A11" s="191"/>
      <c r="B11" s="168"/>
      <c r="C11" s="169"/>
      <c r="D11" s="43" t="s">
        <v>38</v>
      </c>
      <c r="E11" s="49">
        <f t="shared" ref="E11:O11" si="2">E34+E49+E55</f>
        <v>70127.39</v>
      </c>
      <c r="F11" s="11">
        <f t="shared" si="2"/>
        <v>0</v>
      </c>
      <c r="G11" s="9">
        <f t="shared" si="2"/>
        <v>0</v>
      </c>
      <c r="H11" s="5">
        <f t="shared" si="2"/>
        <v>0</v>
      </c>
      <c r="I11" s="12">
        <f t="shared" si="2"/>
        <v>0</v>
      </c>
      <c r="J11" s="21">
        <f t="shared" si="2"/>
        <v>0</v>
      </c>
      <c r="K11" s="5">
        <f t="shared" si="2"/>
        <v>0</v>
      </c>
      <c r="L11" s="26">
        <f t="shared" si="2"/>
        <v>0</v>
      </c>
      <c r="M11" s="11">
        <f t="shared" si="2"/>
        <v>0</v>
      </c>
      <c r="N11" s="5">
        <f t="shared" si="2"/>
        <v>0</v>
      </c>
      <c r="O11" s="26">
        <f t="shared" si="2"/>
        <v>0</v>
      </c>
      <c r="P11" s="129"/>
      <c r="Q11" s="112"/>
    </row>
    <row r="12" spans="1:57" ht="31.5" customHeight="1" x14ac:dyDescent="0.3">
      <c r="A12" s="191"/>
      <c r="B12" s="168"/>
      <c r="C12" s="169"/>
      <c r="D12" s="45" t="s">
        <v>39</v>
      </c>
      <c r="E12" s="49">
        <f t="shared" ref="E12:O12" si="3">E18+E19+E20+E21</f>
        <v>69948.428</v>
      </c>
      <c r="F12" s="11">
        <f t="shared" si="3"/>
        <v>0</v>
      </c>
      <c r="G12" s="9">
        <f t="shared" si="3"/>
        <v>0</v>
      </c>
      <c r="H12" s="5">
        <f t="shared" si="3"/>
        <v>0</v>
      </c>
      <c r="I12" s="12">
        <f t="shared" si="3"/>
        <v>0</v>
      </c>
      <c r="J12" s="21">
        <f t="shared" si="3"/>
        <v>0</v>
      </c>
      <c r="K12" s="5">
        <f t="shared" si="3"/>
        <v>0</v>
      </c>
      <c r="L12" s="26">
        <f t="shared" si="3"/>
        <v>0</v>
      </c>
      <c r="M12" s="21">
        <f t="shared" si="3"/>
        <v>0</v>
      </c>
      <c r="N12" s="5">
        <f t="shared" si="3"/>
        <v>0</v>
      </c>
      <c r="O12" s="26">
        <f t="shared" si="3"/>
        <v>0</v>
      </c>
      <c r="P12" s="130"/>
      <c r="Q12" s="112"/>
    </row>
    <row r="13" spans="1:57" ht="35.25" customHeight="1" x14ac:dyDescent="0.3">
      <c r="A13" s="192"/>
      <c r="B13" s="170"/>
      <c r="C13" s="171"/>
      <c r="D13" s="56" t="s">
        <v>40</v>
      </c>
      <c r="E13" s="82">
        <f t="shared" ref="E13:O13" si="4">E8-E11-E12</f>
        <v>8875661.4516080022</v>
      </c>
      <c r="F13" s="57">
        <f t="shared" si="4"/>
        <v>9792085.0000000019</v>
      </c>
      <c r="G13" s="90">
        <f t="shared" si="4"/>
        <v>22140035.080000002</v>
      </c>
      <c r="H13" s="19">
        <f t="shared" si="4"/>
        <v>22281621.18</v>
      </c>
      <c r="I13" s="91">
        <f t="shared" si="4"/>
        <v>24949847.379999999</v>
      </c>
      <c r="J13" s="144">
        <f t="shared" si="4"/>
        <v>0</v>
      </c>
      <c r="K13" s="19">
        <f t="shared" si="4"/>
        <v>0</v>
      </c>
      <c r="L13" s="96">
        <f t="shared" si="4"/>
        <v>0</v>
      </c>
      <c r="M13" s="97">
        <f t="shared" si="4"/>
        <v>12347950.08</v>
      </c>
      <c r="N13" s="19">
        <f t="shared" si="4"/>
        <v>12489536.18</v>
      </c>
      <c r="O13" s="193">
        <f t="shared" si="4"/>
        <v>15157762.379999999</v>
      </c>
      <c r="P13" s="130"/>
      <c r="Q13" s="112"/>
    </row>
    <row r="14" spans="1:57" s="35" customFormat="1" ht="32.25" customHeight="1" thickBot="1" x14ac:dyDescent="0.35">
      <c r="A14" s="46">
        <v>1016</v>
      </c>
      <c r="B14" s="154" t="s">
        <v>11</v>
      </c>
      <c r="C14" s="154"/>
      <c r="D14" s="155"/>
      <c r="E14" s="51">
        <f t="shared" ref="E14:O14" si="5">SUM(E15:E22)</f>
        <v>1999030.8460000001</v>
      </c>
      <c r="F14" s="13">
        <f>SUM(F15:F22)</f>
        <v>2270681</v>
      </c>
      <c r="G14" s="16">
        <f>SUM(G15:G22)</f>
        <v>3358896.2</v>
      </c>
      <c r="H14" s="4">
        <f t="shared" si="5"/>
        <v>2213601</v>
      </c>
      <c r="I14" s="14">
        <f t="shared" si="5"/>
        <v>2213601</v>
      </c>
      <c r="J14" s="20">
        <f t="shared" si="5"/>
        <v>0</v>
      </c>
      <c r="K14" s="4">
        <f t="shared" si="5"/>
        <v>0</v>
      </c>
      <c r="L14" s="27">
        <f t="shared" si="5"/>
        <v>0</v>
      </c>
      <c r="M14" s="13">
        <f t="shared" si="5"/>
        <v>1088215.2000000002</v>
      </c>
      <c r="N14" s="4">
        <f t="shared" si="5"/>
        <v>-57079.999999999825</v>
      </c>
      <c r="O14" s="27">
        <f t="shared" si="5"/>
        <v>-57079.999999999825</v>
      </c>
      <c r="P14" s="131"/>
      <c r="Q14" s="115"/>
      <c r="R14" s="1"/>
      <c r="S14" s="1"/>
      <c r="T14" s="1"/>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row>
    <row r="15" spans="1:57" s="24" customFormat="1" ht="156" customHeight="1" x14ac:dyDescent="0.3">
      <c r="A15" s="40"/>
      <c r="B15" s="38">
        <v>1</v>
      </c>
      <c r="C15" s="41">
        <v>11001</v>
      </c>
      <c r="D15" s="18" t="s">
        <v>2</v>
      </c>
      <c r="E15" s="83">
        <v>106086.1</v>
      </c>
      <c r="F15" s="11">
        <v>250950.8</v>
      </c>
      <c r="G15" s="9">
        <v>306737.40000000002</v>
      </c>
      <c r="H15" s="5">
        <v>281537.40000000002</v>
      </c>
      <c r="I15" s="12">
        <v>281537.40000000002</v>
      </c>
      <c r="J15" s="21">
        <v>0</v>
      </c>
      <c r="K15" s="5">
        <v>0</v>
      </c>
      <c r="L15" s="26">
        <v>0</v>
      </c>
      <c r="M15" s="9">
        <f>G15-F15</f>
        <v>55786.600000000035</v>
      </c>
      <c r="N15" s="5">
        <f>H15-F15</f>
        <v>30586.600000000035</v>
      </c>
      <c r="O15" s="12">
        <f>I15-F15</f>
        <v>30586.600000000035</v>
      </c>
      <c r="P15" s="132" t="s">
        <v>93</v>
      </c>
      <c r="Q15" s="116" t="s">
        <v>99</v>
      </c>
      <c r="R15" s="33"/>
    </row>
    <row r="16" spans="1:57" s="24" customFormat="1" ht="184.5" hidden="1" customHeight="1" x14ac:dyDescent="0.3">
      <c r="A16" s="37"/>
      <c r="B16" s="64">
        <v>2</v>
      </c>
      <c r="C16" s="94">
        <v>11003</v>
      </c>
      <c r="D16" s="17" t="s">
        <v>41</v>
      </c>
      <c r="E16" s="83">
        <v>5554.3179999999993</v>
      </c>
      <c r="F16" s="11"/>
      <c r="G16" s="9"/>
      <c r="H16" s="5"/>
      <c r="I16" s="12"/>
      <c r="J16" s="21"/>
      <c r="K16" s="5"/>
      <c r="L16" s="26"/>
      <c r="M16" s="11"/>
      <c r="N16" s="5"/>
      <c r="O16" s="12"/>
      <c r="P16" s="132"/>
      <c r="Q16" s="112"/>
      <c r="R16" s="33"/>
    </row>
    <row r="17" spans="1:70" s="92" customFormat="1" ht="242.25" customHeight="1" x14ac:dyDescent="0.3">
      <c r="A17" s="42"/>
      <c r="B17" s="38">
        <v>3</v>
      </c>
      <c r="C17" s="41">
        <v>11004</v>
      </c>
      <c r="D17" s="18" t="s">
        <v>32</v>
      </c>
      <c r="E17" s="83">
        <v>1617610.2</v>
      </c>
      <c r="F17" s="11">
        <v>1719730.2</v>
      </c>
      <c r="G17" s="9">
        <v>1932063.6</v>
      </c>
      <c r="H17" s="5">
        <v>1932063.6</v>
      </c>
      <c r="I17" s="12">
        <v>1932063.6</v>
      </c>
      <c r="J17" s="88">
        <v>0</v>
      </c>
      <c r="K17" s="5">
        <v>0</v>
      </c>
      <c r="L17" s="12">
        <v>0</v>
      </c>
      <c r="M17" s="11">
        <f>G17-F17</f>
        <v>212333.40000000014</v>
      </c>
      <c r="N17" s="5">
        <f t="shared" ref="N17:N22" si="6">H17-F17</f>
        <v>212333.40000000014</v>
      </c>
      <c r="O17" s="12">
        <f t="shared" ref="O17:O22" si="7">I17-F17</f>
        <v>212333.40000000014</v>
      </c>
      <c r="P17" s="132" t="s">
        <v>103</v>
      </c>
      <c r="Q17" s="148" t="s">
        <v>89</v>
      </c>
    </row>
    <row r="18" spans="1:70" s="24" customFormat="1" ht="39.75" hidden="1" customHeight="1" x14ac:dyDescent="0.3">
      <c r="A18" s="37"/>
      <c r="B18" s="38">
        <v>4</v>
      </c>
      <c r="C18" s="41">
        <v>11005</v>
      </c>
      <c r="D18" s="18" t="s">
        <v>42</v>
      </c>
      <c r="E18" s="83">
        <v>39801.300000000003</v>
      </c>
      <c r="F18" s="11">
        <v>0</v>
      </c>
      <c r="G18" s="9">
        <v>0</v>
      </c>
      <c r="H18" s="5">
        <f t="shared" ref="H18:I18" si="8">G18</f>
        <v>0</v>
      </c>
      <c r="I18" s="12">
        <f t="shared" si="8"/>
        <v>0</v>
      </c>
      <c r="J18" s="88"/>
      <c r="K18" s="5"/>
      <c r="L18" s="12"/>
      <c r="M18" s="11">
        <f t="shared" ref="M18:M22" si="9">G18-F18</f>
        <v>0</v>
      </c>
      <c r="N18" s="5">
        <f t="shared" si="6"/>
        <v>0</v>
      </c>
      <c r="O18" s="12">
        <f t="shared" si="7"/>
        <v>0</v>
      </c>
      <c r="P18" s="132"/>
      <c r="Q18" s="149"/>
    </row>
    <row r="19" spans="1:70" s="24" customFormat="1" ht="39.75" hidden="1" customHeight="1" x14ac:dyDescent="0.3">
      <c r="A19" s="37"/>
      <c r="B19" s="38">
        <v>5</v>
      </c>
      <c r="C19" s="41">
        <v>11006</v>
      </c>
      <c r="D19" s="18" t="s">
        <v>43</v>
      </c>
      <c r="E19" s="83">
        <v>26240</v>
      </c>
      <c r="F19" s="11">
        <v>0</v>
      </c>
      <c r="G19" s="9">
        <v>0</v>
      </c>
      <c r="H19" s="5">
        <f t="shared" ref="H19:I19" si="10">G19</f>
        <v>0</v>
      </c>
      <c r="I19" s="12">
        <f t="shared" si="10"/>
        <v>0</v>
      </c>
      <c r="J19" s="88"/>
      <c r="K19" s="5"/>
      <c r="L19" s="12"/>
      <c r="M19" s="11">
        <f t="shared" si="9"/>
        <v>0</v>
      </c>
      <c r="N19" s="5">
        <f t="shared" si="6"/>
        <v>0</v>
      </c>
      <c r="O19" s="12">
        <f t="shared" si="7"/>
        <v>0</v>
      </c>
      <c r="P19" s="132"/>
      <c r="Q19" s="149"/>
    </row>
    <row r="20" spans="1:70" s="24" customFormat="1" ht="39.75" hidden="1" customHeight="1" x14ac:dyDescent="0.3">
      <c r="A20" s="37"/>
      <c r="B20" s="38">
        <v>6</v>
      </c>
      <c r="C20" s="41">
        <v>12001</v>
      </c>
      <c r="D20" s="18" t="s">
        <v>44</v>
      </c>
      <c r="E20" s="83">
        <v>3907.1280000000002</v>
      </c>
      <c r="F20" s="11">
        <v>0</v>
      </c>
      <c r="G20" s="9">
        <v>0</v>
      </c>
      <c r="H20" s="5">
        <f t="shared" ref="H20:I20" si="11">G20</f>
        <v>0</v>
      </c>
      <c r="I20" s="12">
        <f t="shared" si="11"/>
        <v>0</v>
      </c>
      <c r="J20" s="88"/>
      <c r="K20" s="5"/>
      <c r="L20" s="12"/>
      <c r="M20" s="11">
        <f t="shared" si="9"/>
        <v>0</v>
      </c>
      <c r="N20" s="5">
        <f t="shared" si="6"/>
        <v>0</v>
      </c>
      <c r="O20" s="12">
        <f t="shared" si="7"/>
        <v>0</v>
      </c>
      <c r="P20" s="132"/>
      <c r="Q20" s="149"/>
    </row>
    <row r="21" spans="1:70" s="24" customFormat="1" ht="30" hidden="1" customHeight="1" x14ac:dyDescent="0.3">
      <c r="A21" s="37"/>
      <c r="B21" s="194">
        <v>7</v>
      </c>
      <c r="C21" s="47">
        <v>32002</v>
      </c>
      <c r="D21" s="48" t="s">
        <v>45</v>
      </c>
      <c r="E21" s="83">
        <v>0</v>
      </c>
      <c r="F21" s="11">
        <v>0</v>
      </c>
      <c r="G21" s="9">
        <v>0</v>
      </c>
      <c r="H21" s="5">
        <f t="shared" ref="H21:I21" si="12">G21</f>
        <v>0</v>
      </c>
      <c r="I21" s="12">
        <f t="shared" si="12"/>
        <v>0</v>
      </c>
      <c r="J21" s="88"/>
      <c r="K21" s="5"/>
      <c r="L21" s="12"/>
      <c r="M21" s="11">
        <f t="shared" si="9"/>
        <v>0</v>
      </c>
      <c r="N21" s="5">
        <f t="shared" si="6"/>
        <v>0</v>
      </c>
      <c r="O21" s="12">
        <f t="shared" si="7"/>
        <v>0</v>
      </c>
      <c r="P21" s="132"/>
      <c r="Q21" s="149"/>
    </row>
    <row r="22" spans="1:70" s="24" customFormat="1" ht="93" customHeight="1" x14ac:dyDescent="0.3">
      <c r="A22" s="37"/>
      <c r="B22" s="194">
        <v>8</v>
      </c>
      <c r="C22" s="47">
        <v>32003</v>
      </c>
      <c r="D22" s="48" t="s">
        <v>46</v>
      </c>
      <c r="E22" s="83">
        <v>199831.8</v>
      </c>
      <c r="F22" s="11">
        <v>300000</v>
      </c>
      <c r="G22" s="9">
        <v>1120095.2</v>
      </c>
      <c r="H22" s="5">
        <v>0</v>
      </c>
      <c r="I22" s="12">
        <v>0</v>
      </c>
      <c r="J22" s="102"/>
      <c r="K22" s="103"/>
      <c r="L22" s="104"/>
      <c r="M22" s="11">
        <f t="shared" si="9"/>
        <v>820095.2</v>
      </c>
      <c r="N22" s="5">
        <f t="shared" si="6"/>
        <v>-300000</v>
      </c>
      <c r="O22" s="12">
        <f t="shared" si="7"/>
        <v>-300000</v>
      </c>
      <c r="P22" s="132" t="s">
        <v>113</v>
      </c>
      <c r="Q22" s="150"/>
    </row>
    <row r="23" spans="1:70" s="3" customFormat="1" ht="47.25" customHeight="1" x14ac:dyDescent="0.3">
      <c r="A23" s="95" t="s">
        <v>12</v>
      </c>
      <c r="B23" s="155" t="s">
        <v>36</v>
      </c>
      <c r="C23" s="184"/>
      <c r="D23" s="185"/>
      <c r="E23" s="51">
        <f t="shared" ref="E23:O23" si="13">SUM(E24:E29)</f>
        <v>1319174.283608</v>
      </c>
      <c r="F23" s="13">
        <f t="shared" si="13"/>
        <v>1313486.5</v>
      </c>
      <c r="G23" s="16">
        <f t="shared" si="13"/>
        <v>1393217.1800000002</v>
      </c>
      <c r="H23" s="4">
        <f t="shared" si="13"/>
        <v>1406111.08</v>
      </c>
      <c r="I23" s="14">
        <f t="shared" si="13"/>
        <v>1416127.6800000002</v>
      </c>
      <c r="J23" s="89">
        <f t="shared" si="13"/>
        <v>0</v>
      </c>
      <c r="K23" s="4">
        <f t="shared" si="13"/>
        <v>0</v>
      </c>
      <c r="L23" s="14">
        <f t="shared" si="13"/>
        <v>0</v>
      </c>
      <c r="M23" s="13">
        <f t="shared" si="13"/>
        <v>79730.680000000124</v>
      </c>
      <c r="N23" s="4">
        <f t="shared" si="13"/>
        <v>92624.580000000031</v>
      </c>
      <c r="O23" s="27">
        <f t="shared" si="13"/>
        <v>102641.18000000012</v>
      </c>
      <c r="P23" s="133"/>
      <c r="Q23" s="117"/>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1:70" s="92" customFormat="1" ht="157.5" customHeight="1" x14ac:dyDescent="0.3">
      <c r="A24" s="40"/>
      <c r="B24" s="38">
        <v>9</v>
      </c>
      <c r="C24" s="15">
        <v>11001</v>
      </c>
      <c r="D24" s="18" t="s">
        <v>26</v>
      </c>
      <c r="E24" s="49">
        <v>1187840.232608</v>
      </c>
      <c r="F24" s="49">
        <v>1185709.3</v>
      </c>
      <c r="G24" s="11">
        <v>1264345.1800000002</v>
      </c>
      <c r="H24" s="11">
        <v>1277239.08</v>
      </c>
      <c r="I24" s="11">
        <v>1287255.6800000002</v>
      </c>
      <c r="J24" s="105">
        <v>0</v>
      </c>
      <c r="K24" s="106">
        <v>0</v>
      </c>
      <c r="L24" s="107">
        <v>0</v>
      </c>
      <c r="M24" s="108">
        <f t="shared" ref="M24:M29" si="14">G24-F24</f>
        <v>78635.880000000121</v>
      </c>
      <c r="N24" s="106">
        <f t="shared" ref="N24:N29" si="15">H24-F24</f>
        <v>91529.780000000028</v>
      </c>
      <c r="O24" s="107">
        <f t="shared" ref="O24:O29" si="16">I24-F24</f>
        <v>101546.38000000012</v>
      </c>
      <c r="P24" s="134" t="s">
        <v>94</v>
      </c>
      <c r="Q24" s="112"/>
      <c r="BF24" s="93"/>
      <c r="BG24" s="93"/>
      <c r="BH24" s="93"/>
      <c r="BI24" s="93"/>
      <c r="BJ24" s="93"/>
      <c r="BK24" s="93"/>
      <c r="BL24" s="93"/>
      <c r="BM24" s="93"/>
      <c r="BN24" s="93"/>
      <c r="BO24" s="93"/>
      <c r="BP24" s="93"/>
      <c r="BQ24" s="93"/>
      <c r="BR24" s="93"/>
    </row>
    <row r="25" spans="1:70" s="92" customFormat="1" ht="45" customHeight="1" x14ac:dyDescent="0.3">
      <c r="A25" s="63"/>
      <c r="B25" s="64">
        <v>10</v>
      </c>
      <c r="C25" s="65">
        <v>11002</v>
      </c>
      <c r="D25" s="17" t="s">
        <v>27</v>
      </c>
      <c r="E25" s="49">
        <v>110045.20000000001</v>
      </c>
      <c r="F25" s="11">
        <v>109835.4</v>
      </c>
      <c r="G25" s="9">
        <v>109835.4</v>
      </c>
      <c r="H25" s="5">
        <v>109835.4</v>
      </c>
      <c r="I25" s="12">
        <v>109835.4</v>
      </c>
      <c r="J25" s="88">
        <v>0</v>
      </c>
      <c r="K25" s="5">
        <v>0</v>
      </c>
      <c r="L25" s="12">
        <v>0</v>
      </c>
      <c r="M25" s="9">
        <f t="shared" si="14"/>
        <v>0</v>
      </c>
      <c r="N25" s="5">
        <f t="shared" si="15"/>
        <v>0</v>
      </c>
      <c r="O25" s="12">
        <f t="shared" si="16"/>
        <v>0</v>
      </c>
      <c r="P25" s="31" t="s">
        <v>95</v>
      </c>
      <c r="Q25" s="118" t="s">
        <v>90</v>
      </c>
    </row>
    <row r="26" spans="1:70" s="24" customFormat="1" ht="25.5" hidden="1" customHeight="1" x14ac:dyDescent="0.3">
      <c r="A26" s="63"/>
      <c r="B26" s="38">
        <v>11</v>
      </c>
      <c r="C26" s="65">
        <v>11003</v>
      </c>
      <c r="D26" s="17" t="s">
        <v>49</v>
      </c>
      <c r="E26" s="49">
        <v>378.55099999999999</v>
      </c>
      <c r="F26" s="11">
        <v>0</v>
      </c>
      <c r="G26" s="9">
        <v>0</v>
      </c>
      <c r="H26" s="5">
        <v>0</v>
      </c>
      <c r="I26" s="12">
        <v>0</v>
      </c>
      <c r="J26" s="88"/>
      <c r="K26" s="5"/>
      <c r="L26" s="12"/>
      <c r="M26" s="9">
        <f t="shared" si="14"/>
        <v>0</v>
      </c>
      <c r="N26" s="5">
        <f t="shared" si="15"/>
        <v>0</v>
      </c>
      <c r="O26" s="12">
        <f t="shared" si="16"/>
        <v>0</v>
      </c>
      <c r="P26" s="31"/>
      <c r="Q26" s="112"/>
    </row>
    <row r="27" spans="1:70" s="24" customFormat="1" ht="38.25" hidden="1" customHeight="1" x14ac:dyDescent="0.3">
      <c r="A27" s="63"/>
      <c r="B27" s="64">
        <v>12</v>
      </c>
      <c r="C27" s="65">
        <v>11004</v>
      </c>
      <c r="D27" s="17" t="s">
        <v>66</v>
      </c>
      <c r="E27" s="49">
        <v>3106</v>
      </c>
      <c r="F27" s="11"/>
      <c r="G27" s="9">
        <v>0</v>
      </c>
      <c r="H27" s="5">
        <v>0</v>
      </c>
      <c r="I27" s="12">
        <v>0</v>
      </c>
      <c r="J27" s="88"/>
      <c r="K27" s="5"/>
      <c r="L27" s="12"/>
      <c r="M27" s="9"/>
      <c r="N27" s="5"/>
      <c r="O27" s="12"/>
      <c r="P27" s="31"/>
      <c r="Q27" s="112"/>
    </row>
    <row r="28" spans="1:70" s="92" customFormat="1" ht="78" customHeight="1" x14ac:dyDescent="0.3">
      <c r="A28" s="37"/>
      <c r="B28" s="38">
        <v>13</v>
      </c>
      <c r="C28" s="15">
        <v>31001</v>
      </c>
      <c r="D28" s="18" t="s">
        <v>28</v>
      </c>
      <c r="E28" s="49">
        <v>15578.3</v>
      </c>
      <c r="F28" s="11">
        <v>15961.8</v>
      </c>
      <c r="G28" s="9">
        <v>19036.599999999999</v>
      </c>
      <c r="H28" s="5">
        <v>19036.599999999999</v>
      </c>
      <c r="I28" s="12">
        <v>19036.599999999999</v>
      </c>
      <c r="J28" s="88">
        <v>0</v>
      </c>
      <c r="K28" s="5">
        <v>0</v>
      </c>
      <c r="L28" s="12">
        <v>0</v>
      </c>
      <c r="M28" s="9">
        <f t="shared" si="14"/>
        <v>3074.7999999999993</v>
      </c>
      <c r="N28" s="5">
        <f t="shared" si="15"/>
        <v>3074.7999999999993</v>
      </c>
      <c r="O28" s="12">
        <f t="shared" si="16"/>
        <v>3074.7999999999993</v>
      </c>
      <c r="P28" s="31" t="s">
        <v>78</v>
      </c>
      <c r="Q28" s="112"/>
      <c r="BF28" s="93"/>
      <c r="BG28" s="93"/>
      <c r="BH28" s="93"/>
      <c r="BI28" s="93"/>
      <c r="BJ28" s="93"/>
      <c r="BK28" s="93"/>
      <c r="BL28" s="93"/>
      <c r="BM28" s="93"/>
      <c r="BN28" s="93"/>
      <c r="BO28" s="93"/>
      <c r="BP28" s="93"/>
      <c r="BQ28" s="93"/>
      <c r="BR28" s="93"/>
    </row>
    <row r="29" spans="1:70" s="24" customFormat="1" ht="42" hidden="1" customHeight="1" x14ac:dyDescent="0.3">
      <c r="A29" s="42"/>
      <c r="B29" s="38">
        <v>14</v>
      </c>
      <c r="C29" s="15">
        <v>31004</v>
      </c>
      <c r="D29" s="18" t="s">
        <v>79</v>
      </c>
      <c r="E29" s="49">
        <v>2226</v>
      </c>
      <c r="F29" s="11">
        <v>1980</v>
      </c>
      <c r="G29" s="9">
        <v>0</v>
      </c>
      <c r="H29" s="5">
        <v>0</v>
      </c>
      <c r="I29" s="12">
        <v>0</v>
      </c>
      <c r="J29" s="88">
        <v>0</v>
      </c>
      <c r="K29" s="5">
        <v>0</v>
      </c>
      <c r="L29" s="12">
        <v>0</v>
      </c>
      <c r="M29" s="9">
        <f t="shared" si="14"/>
        <v>-1980</v>
      </c>
      <c r="N29" s="5">
        <f t="shared" si="15"/>
        <v>-1980</v>
      </c>
      <c r="O29" s="12">
        <f t="shared" si="16"/>
        <v>-1980</v>
      </c>
      <c r="P29" s="31" t="s">
        <v>59</v>
      </c>
      <c r="Q29" s="112"/>
      <c r="BF29" s="62"/>
      <c r="BG29" s="62"/>
      <c r="BH29" s="62"/>
      <c r="BI29" s="62"/>
      <c r="BJ29" s="62"/>
      <c r="BK29" s="62"/>
      <c r="BL29" s="62"/>
      <c r="BM29" s="62"/>
      <c r="BN29" s="62"/>
      <c r="BO29" s="62"/>
      <c r="BP29" s="62"/>
      <c r="BQ29" s="62"/>
      <c r="BR29" s="62"/>
    </row>
    <row r="30" spans="1:70" s="35" customFormat="1" ht="42" customHeight="1" x14ac:dyDescent="0.25">
      <c r="A30" s="95" t="s">
        <v>13</v>
      </c>
      <c r="B30" s="155" t="s">
        <v>33</v>
      </c>
      <c r="C30" s="184"/>
      <c r="D30" s="185"/>
      <c r="E30" s="51">
        <f>+E31</f>
        <v>486968.4</v>
      </c>
      <c r="F30" s="13">
        <f t="shared" ref="F30:O30" si="17">+F31</f>
        <v>322626.5</v>
      </c>
      <c r="G30" s="16">
        <f t="shared" si="17"/>
        <v>1161336.8999999999</v>
      </c>
      <c r="H30" s="4">
        <f t="shared" si="17"/>
        <v>486968.39999999997</v>
      </c>
      <c r="I30" s="14">
        <f t="shared" si="17"/>
        <v>322626.50000000006</v>
      </c>
      <c r="J30" s="89">
        <f t="shared" si="17"/>
        <v>0</v>
      </c>
      <c r="K30" s="4">
        <f t="shared" si="17"/>
        <v>0</v>
      </c>
      <c r="L30" s="14">
        <f t="shared" si="17"/>
        <v>0</v>
      </c>
      <c r="M30" s="16">
        <f t="shared" si="17"/>
        <v>838710.39999999991</v>
      </c>
      <c r="N30" s="4">
        <f t="shared" si="17"/>
        <v>164341.89999999997</v>
      </c>
      <c r="O30" s="14">
        <f t="shared" si="17"/>
        <v>0</v>
      </c>
      <c r="P30" s="135"/>
      <c r="Q30" s="119"/>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row>
    <row r="31" spans="1:70" s="34" customFormat="1" ht="42.75" customHeight="1" x14ac:dyDescent="0.25">
      <c r="A31" s="98"/>
      <c r="B31" s="109">
        <v>15</v>
      </c>
      <c r="C31" s="65">
        <v>12001</v>
      </c>
      <c r="D31" s="17" t="s">
        <v>14</v>
      </c>
      <c r="E31" s="49">
        <f>495968.4-9000</f>
        <v>486968.4</v>
      </c>
      <c r="F31" s="11">
        <v>322626.5</v>
      </c>
      <c r="G31" s="9">
        <v>1161336.8999999999</v>
      </c>
      <c r="H31" s="5">
        <v>486968.39999999997</v>
      </c>
      <c r="I31" s="12">
        <v>322626.50000000006</v>
      </c>
      <c r="J31" s="88">
        <v>0</v>
      </c>
      <c r="K31" s="5">
        <v>0</v>
      </c>
      <c r="L31" s="12">
        <v>0</v>
      </c>
      <c r="M31" s="9">
        <f>G31-F31</f>
        <v>838710.39999999991</v>
      </c>
      <c r="N31" s="5">
        <f>H31-F31</f>
        <v>164341.89999999997</v>
      </c>
      <c r="O31" s="12">
        <f>I31-F31</f>
        <v>0</v>
      </c>
      <c r="P31" s="31" t="s">
        <v>104</v>
      </c>
      <c r="Q31" s="111" t="s">
        <v>99</v>
      </c>
    </row>
    <row r="32" spans="1:70" s="35" customFormat="1" ht="39.75" customHeight="1" x14ac:dyDescent="0.25">
      <c r="A32" s="95" t="s">
        <v>15</v>
      </c>
      <c r="B32" s="155" t="s">
        <v>86</v>
      </c>
      <c r="C32" s="184"/>
      <c r="D32" s="185"/>
      <c r="E32" s="51">
        <f>E33+E36+E37+E38+E39+E40+E41+E42+E43+E44+E45+E46+E47+E48+E51+E52+E53+E54+E57+E58+E59</f>
        <v>1928815.14</v>
      </c>
      <c r="F32" s="13">
        <f>F33+F36+F37+F38+F39+F40+F41+F42+F43+F44+F45+F46+F47+F48+F51+F52+F54+F57+F58</f>
        <v>2030108.4999999998</v>
      </c>
      <c r="G32" s="13">
        <f>G33+G36+G37+G38+G39+G40+G41+G42+G43+G44+G45+G46+G47+G48+G51+G52+G54+G57+G58</f>
        <v>1260526.1000000001</v>
      </c>
      <c r="H32" s="4">
        <f>H33+H36+H37+H38+H39+H40+H41+H42+H43+H44+H45+H46+H47+H48+H51+H52+H54+H57+H58</f>
        <v>1260526.1000000001</v>
      </c>
      <c r="I32" s="14">
        <f>I33+I36+I37+I38+I39+I40+I41+I42+I43+I44+I45+I46+I47+I48+I51+I52+I54+I57+I58</f>
        <v>1260526.1000000001</v>
      </c>
      <c r="J32" s="20">
        <f t="shared" ref="J32:O32" si="18">J33+J36+J37+J38+J39+J40+J41+J42+J43+J44+J45+J46+J47+J48+J51+J52+J54+J57+J58</f>
        <v>0</v>
      </c>
      <c r="K32" s="4">
        <f t="shared" si="18"/>
        <v>0</v>
      </c>
      <c r="L32" s="27">
        <f t="shared" si="18"/>
        <v>0</v>
      </c>
      <c r="M32" s="13">
        <f t="shared" si="18"/>
        <v>-769582.4</v>
      </c>
      <c r="N32" s="4">
        <f t="shared" si="18"/>
        <v>-769582.4</v>
      </c>
      <c r="O32" s="27">
        <f t="shared" si="18"/>
        <v>-769582.4</v>
      </c>
      <c r="P32" s="136"/>
      <c r="Q32" s="120"/>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row>
    <row r="33" spans="1:17" s="24" customFormat="1" ht="135.75" hidden="1" customHeight="1" x14ac:dyDescent="0.3">
      <c r="A33" s="195"/>
      <c r="B33" s="64">
        <v>16</v>
      </c>
      <c r="C33" s="65">
        <v>11001</v>
      </c>
      <c r="D33" s="18" t="s">
        <v>31</v>
      </c>
      <c r="E33" s="49">
        <f>E34+E35</f>
        <v>34103.599999999999</v>
      </c>
      <c r="F33" s="11">
        <f>F34+F35</f>
        <v>0</v>
      </c>
      <c r="G33" s="9">
        <f t="shared" ref="G33:I33" si="19">G34+G35</f>
        <v>0</v>
      </c>
      <c r="H33" s="5">
        <f t="shared" si="19"/>
        <v>0</v>
      </c>
      <c r="I33" s="12">
        <f t="shared" si="19"/>
        <v>0</v>
      </c>
      <c r="J33" s="88">
        <v>0</v>
      </c>
      <c r="K33" s="5">
        <v>0</v>
      </c>
      <c r="L33" s="12">
        <v>0</v>
      </c>
      <c r="M33" s="11">
        <f>G33-F33</f>
        <v>0</v>
      </c>
      <c r="N33" s="5">
        <f>H33-F33</f>
        <v>0</v>
      </c>
      <c r="O33" s="26">
        <f>I33-F33</f>
        <v>0</v>
      </c>
      <c r="P33" s="137" t="s">
        <v>60</v>
      </c>
      <c r="Q33" s="112"/>
    </row>
    <row r="34" spans="1:17" s="24" customFormat="1" ht="28.5" hidden="1" customHeight="1" x14ac:dyDescent="0.3">
      <c r="A34" s="63"/>
      <c r="B34" s="64"/>
      <c r="C34" s="65"/>
      <c r="D34" s="66" t="s">
        <v>50</v>
      </c>
      <c r="E34" s="49">
        <v>32557</v>
      </c>
      <c r="F34" s="11">
        <v>0</v>
      </c>
      <c r="G34" s="9">
        <v>0</v>
      </c>
      <c r="H34" s="5">
        <v>0</v>
      </c>
      <c r="I34" s="12">
        <v>0</v>
      </c>
      <c r="J34" s="88"/>
      <c r="K34" s="5"/>
      <c r="L34" s="12"/>
      <c r="M34" s="11">
        <f t="shared" ref="M34:M35" si="20">G34-F34</f>
        <v>0</v>
      </c>
      <c r="N34" s="5">
        <f t="shared" ref="N34:N35" si="21">H34-F34</f>
        <v>0</v>
      </c>
      <c r="O34" s="26">
        <f t="shared" ref="O34:O35" si="22">I34-F34</f>
        <v>0</v>
      </c>
      <c r="P34" s="137"/>
      <c r="Q34" s="112"/>
    </row>
    <row r="35" spans="1:17" s="24" customFormat="1" ht="28.5" hidden="1" customHeight="1" x14ac:dyDescent="0.3">
      <c r="A35" s="63"/>
      <c r="B35" s="64"/>
      <c r="C35" s="65"/>
      <c r="D35" s="66" t="s">
        <v>51</v>
      </c>
      <c r="E35" s="49">
        <v>1546.6</v>
      </c>
      <c r="F35" s="11">
        <v>0</v>
      </c>
      <c r="G35" s="9">
        <v>0</v>
      </c>
      <c r="H35" s="5">
        <v>0</v>
      </c>
      <c r="I35" s="12">
        <v>0</v>
      </c>
      <c r="J35" s="88"/>
      <c r="K35" s="5"/>
      <c r="L35" s="12"/>
      <c r="M35" s="11">
        <f t="shared" si="20"/>
        <v>0</v>
      </c>
      <c r="N35" s="5">
        <f t="shared" si="21"/>
        <v>0</v>
      </c>
      <c r="O35" s="26">
        <f t="shared" si="22"/>
        <v>0</v>
      </c>
      <c r="P35" s="137"/>
      <c r="Q35" s="112"/>
    </row>
    <row r="36" spans="1:17" s="24" customFormat="1" ht="41.25" customHeight="1" x14ac:dyDescent="0.3">
      <c r="A36" s="63"/>
      <c r="B36" s="64">
        <v>17</v>
      </c>
      <c r="C36" s="65">
        <v>11002</v>
      </c>
      <c r="D36" s="18" t="s">
        <v>16</v>
      </c>
      <c r="E36" s="49">
        <v>0</v>
      </c>
      <c r="F36" s="11">
        <v>98124.800000000003</v>
      </c>
      <c r="G36" s="9">
        <v>0</v>
      </c>
      <c r="H36" s="5">
        <v>0</v>
      </c>
      <c r="I36" s="12">
        <v>0</v>
      </c>
      <c r="J36" s="88">
        <v>0</v>
      </c>
      <c r="K36" s="5">
        <v>0</v>
      </c>
      <c r="L36" s="12">
        <v>0</v>
      </c>
      <c r="M36" s="11">
        <f>G36-F36</f>
        <v>-98124.800000000003</v>
      </c>
      <c r="N36" s="5">
        <f>H36-F36</f>
        <v>-98124.800000000003</v>
      </c>
      <c r="O36" s="26">
        <f>I36-F36</f>
        <v>-98124.800000000003</v>
      </c>
      <c r="P36" s="137"/>
      <c r="Q36" s="151" t="s">
        <v>91</v>
      </c>
    </row>
    <row r="37" spans="1:17" s="92" customFormat="1" ht="76.5" customHeight="1" x14ac:dyDescent="0.3">
      <c r="A37" s="63"/>
      <c r="B37" s="64">
        <v>18</v>
      </c>
      <c r="C37" s="65">
        <v>11003</v>
      </c>
      <c r="D37" s="18" t="s">
        <v>17</v>
      </c>
      <c r="E37" s="49">
        <v>15452.099999999999</v>
      </c>
      <c r="F37" s="11">
        <v>15452.2</v>
      </c>
      <c r="G37" s="9">
        <v>15452.2</v>
      </c>
      <c r="H37" s="5">
        <v>15452.2</v>
      </c>
      <c r="I37" s="12">
        <v>15452.2</v>
      </c>
      <c r="J37" s="88">
        <v>0</v>
      </c>
      <c r="K37" s="5">
        <v>0</v>
      </c>
      <c r="L37" s="12">
        <v>0</v>
      </c>
      <c r="M37" s="11">
        <f>G37-F37</f>
        <v>0</v>
      </c>
      <c r="N37" s="5">
        <f>H37-F37</f>
        <v>0</v>
      </c>
      <c r="O37" s="26">
        <f>I37-F37</f>
        <v>0</v>
      </c>
      <c r="P37" s="137" t="s">
        <v>35</v>
      </c>
      <c r="Q37" s="152"/>
    </row>
    <row r="38" spans="1:17" s="24" customFormat="1" ht="111.75" customHeight="1" x14ac:dyDescent="0.3">
      <c r="A38" s="63"/>
      <c r="B38" s="64">
        <v>19</v>
      </c>
      <c r="C38" s="65">
        <v>11004</v>
      </c>
      <c r="D38" s="18" t="s">
        <v>80</v>
      </c>
      <c r="E38" s="49">
        <v>337343</v>
      </c>
      <c r="F38" s="11">
        <v>431979.4</v>
      </c>
      <c r="G38" s="9">
        <v>259467.4</v>
      </c>
      <c r="H38" s="5">
        <v>259467.4</v>
      </c>
      <c r="I38" s="12">
        <v>259467.4</v>
      </c>
      <c r="J38" s="88">
        <v>0</v>
      </c>
      <c r="K38" s="5">
        <v>0</v>
      </c>
      <c r="L38" s="12">
        <v>0</v>
      </c>
      <c r="M38" s="11">
        <f>G38-F38</f>
        <v>-172512.00000000003</v>
      </c>
      <c r="N38" s="5">
        <f>H38-F38</f>
        <v>-172512.00000000003</v>
      </c>
      <c r="O38" s="26">
        <f>I38-F38</f>
        <v>-172512.00000000003</v>
      </c>
      <c r="P38" s="31" t="s">
        <v>106</v>
      </c>
      <c r="Q38" s="152"/>
    </row>
    <row r="39" spans="1:17" s="24" customFormat="1" ht="114" customHeight="1" x14ac:dyDescent="0.3">
      <c r="A39" s="63"/>
      <c r="B39" s="64">
        <v>20</v>
      </c>
      <c r="C39" s="65">
        <v>11005</v>
      </c>
      <c r="D39" s="18" t="s">
        <v>81</v>
      </c>
      <c r="E39" s="49">
        <v>159812.29999999999</v>
      </c>
      <c r="F39" s="11">
        <v>164366.29999999999</v>
      </c>
      <c r="G39" s="9">
        <v>64271.899999999994</v>
      </c>
      <c r="H39" s="5">
        <v>64271.899999999994</v>
      </c>
      <c r="I39" s="12">
        <v>64271.899999999994</v>
      </c>
      <c r="J39" s="88">
        <v>0</v>
      </c>
      <c r="K39" s="5">
        <v>0</v>
      </c>
      <c r="L39" s="12">
        <v>0</v>
      </c>
      <c r="M39" s="11">
        <f>G39-F39</f>
        <v>-100094.39999999999</v>
      </c>
      <c r="N39" s="5">
        <f>H39-F39</f>
        <v>-100094.39999999999</v>
      </c>
      <c r="O39" s="26">
        <f>I39-F39</f>
        <v>-100094.39999999999</v>
      </c>
      <c r="P39" s="31" t="s">
        <v>107</v>
      </c>
      <c r="Q39" s="152"/>
    </row>
    <row r="40" spans="1:17" s="24" customFormat="1" ht="103.5" customHeight="1" x14ac:dyDescent="0.3">
      <c r="A40" s="63"/>
      <c r="B40" s="64">
        <v>21</v>
      </c>
      <c r="C40" s="65">
        <v>11006</v>
      </c>
      <c r="D40" s="18" t="s">
        <v>82</v>
      </c>
      <c r="E40" s="49">
        <v>185015.4</v>
      </c>
      <c r="F40" s="11">
        <v>185280.7</v>
      </c>
      <c r="G40" s="9">
        <v>120624.70000000001</v>
      </c>
      <c r="H40" s="5">
        <v>120624.70000000001</v>
      </c>
      <c r="I40" s="12">
        <v>120624.70000000001</v>
      </c>
      <c r="J40" s="88">
        <v>0</v>
      </c>
      <c r="K40" s="5">
        <v>0</v>
      </c>
      <c r="L40" s="12">
        <v>0</v>
      </c>
      <c r="M40" s="11">
        <f>G40-F40</f>
        <v>-64656</v>
      </c>
      <c r="N40" s="5">
        <f>H40-F40</f>
        <v>-64656</v>
      </c>
      <c r="O40" s="26">
        <f>I40-F40</f>
        <v>-64656</v>
      </c>
      <c r="P40" s="31" t="s">
        <v>109</v>
      </c>
      <c r="Q40" s="152"/>
    </row>
    <row r="41" spans="1:17" s="24" customFormat="1" ht="121.5" customHeight="1" x14ac:dyDescent="0.3">
      <c r="A41" s="63"/>
      <c r="B41" s="64">
        <v>22</v>
      </c>
      <c r="C41" s="65">
        <v>11007</v>
      </c>
      <c r="D41" s="18" t="s">
        <v>83</v>
      </c>
      <c r="E41" s="49">
        <v>196701.8</v>
      </c>
      <c r="F41" s="11">
        <v>245887.3</v>
      </c>
      <c r="G41" s="9">
        <v>116445.70000000001</v>
      </c>
      <c r="H41" s="5">
        <v>116445.70000000001</v>
      </c>
      <c r="I41" s="12">
        <v>116445.70000000001</v>
      </c>
      <c r="J41" s="88">
        <v>0</v>
      </c>
      <c r="K41" s="5">
        <v>0</v>
      </c>
      <c r="L41" s="12">
        <v>0</v>
      </c>
      <c r="M41" s="11">
        <f t="shared" ref="M41:M44" si="23">G41-F41</f>
        <v>-129441.59999999998</v>
      </c>
      <c r="N41" s="5">
        <f t="shared" ref="N41:N44" si="24">H41-F41</f>
        <v>-129441.59999999998</v>
      </c>
      <c r="O41" s="26">
        <f t="shared" ref="O41:O44" si="25">I41-F41</f>
        <v>-129441.59999999998</v>
      </c>
      <c r="P41" s="31" t="s">
        <v>108</v>
      </c>
      <c r="Q41" s="152"/>
    </row>
    <row r="42" spans="1:17" s="24" customFormat="1" ht="118.5" customHeight="1" x14ac:dyDescent="0.3">
      <c r="A42" s="63"/>
      <c r="B42" s="64">
        <v>23</v>
      </c>
      <c r="C42" s="65">
        <v>11008</v>
      </c>
      <c r="D42" s="18" t="s">
        <v>84</v>
      </c>
      <c r="E42" s="49">
        <v>70404.899999999994</v>
      </c>
      <c r="F42" s="11">
        <v>74404.899999999994</v>
      </c>
      <c r="G42" s="9">
        <v>49804.9</v>
      </c>
      <c r="H42" s="5">
        <v>49804.9</v>
      </c>
      <c r="I42" s="12">
        <v>49804.9</v>
      </c>
      <c r="J42" s="88">
        <v>0</v>
      </c>
      <c r="K42" s="5">
        <v>0</v>
      </c>
      <c r="L42" s="12">
        <v>0</v>
      </c>
      <c r="M42" s="11">
        <f t="shared" si="23"/>
        <v>-24599.999999999993</v>
      </c>
      <c r="N42" s="5">
        <f t="shared" si="24"/>
        <v>-24599.999999999993</v>
      </c>
      <c r="O42" s="26">
        <f t="shared" si="25"/>
        <v>-24599.999999999993</v>
      </c>
      <c r="P42" s="31" t="s">
        <v>114</v>
      </c>
      <c r="Q42" s="152"/>
    </row>
    <row r="43" spans="1:17" s="92" customFormat="1" ht="113.25" customHeight="1" x14ac:dyDescent="0.3">
      <c r="A43" s="63"/>
      <c r="B43" s="64">
        <v>24</v>
      </c>
      <c r="C43" s="65">
        <v>11010</v>
      </c>
      <c r="D43" s="18" t="s">
        <v>85</v>
      </c>
      <c r="E43" s="49">
        <v>209524.2</v>
      </c>
      <c r="F43" s="11">
        <v>307524.2</v>
      </c>
      <c r="G43" s="9">
        <v>127370.6</v>
      </c>
      <c r="H43" s="5">
        <v>127370.6</v>
      </c>
      <c r="I43" s="12">
        <v>127370.6</v>
      </c>
      <c r="J43" s="88">
        <v>0</v>
      </c>
      <c r="K43" s="5">
        <v>0</v>
      </c>
      <c r="L43" s="12">
        <v>0</v>
      </c>
      <c r="M43" s="11">
        <f t="shared" si="23"/>
        <v>-180153.60000000001</v>
      </c>
      <c r="N43" s="5">
        <f t="shared" si="24"/>
        <v>-180153.60000000001</v>
      </c>
      <c r="O43" s="26">
        <f t="shared" si="25"/>
        <v>-180153.60000000001</v>
      </c>
      <c r="P43" s="31" t="s">
        <v>96</v>
      </c>
      <c r="Q43" s="152"/>
    </row>
    <row r="44" spans="1:17" s="24" customFormat="1" ht="57" hidden="1" customHeight="1" x14ac:dyDescent="0.3">
      <c r="A44" s="63"/>
      <c r="B44" s="64">
        <v>25</v>
      </c>
      <c r="C44" s="65">
        <v>11011</v>
      </c>
      <c r="D44" s="67" t="s">
        <v>52</v>
      </c>
      <c r="E44" s="49">
        <v>960</v>
      </c>
      <c r="F44" s="11"/>
      <c r="G44" s="9">
        <v>0</v>
      </c>
      <c r="H44" s="5">
        <v>0</v>
      </c>
      <c r="I44" s="12">
        <v>0</v>
      </c>
      <c r="J44" s="88"/>
      <c r="K44" s="5"/>
      <c r="L44" s="12"/>
      <c r="M44" s="11">
        <f t="shared" si="23"/>
        <v>0</v>
      </c>
      <c r="N44" s="5">
        <f t="shared" si="24"/>
        <v>0</v>
      </c>
      <c r="O44" s="26">
        <f t="shared" si="25"/>
        <v>0</v>
      </c>
      <c r="P44" s="31"/>
      <c r="Q44" s="152"/>
    </row>
    <row r="45" spans="1:17" s="24" customFormat="1" ht="83.25" customHeight="1" x14ac:dyDescent="0.3">
      <c r="A45" s="63"/>
      <c r="B45" s="64">
        <v>26</v>
      </c>
      <c r="C45" s="65">
        <v>11012</v>
      </c>
      <c r="D45" s="67" t="s">
        <v>53</v>
      </c>
      <c r="E45" s="49">
        <v>4388.7</v>
      </c>
      <c r="F45" s="11">
        <v>4388.7</v>
      </c>
      <c r="G45" s="9">
        <f>F45</f>
        <v>4388.7</v>
      </c>
      <c r="H45" s="5">
        <f>G45</f>
        <v>4388.7</v>
      </c>
      <c r="I45" s="12">
        <f>H45</f>
        <v>4388.7</v>
      </c>
      <c r="J45" s="88">
        <v>0</v>
      </c>
      <c r="K45" s="5">
        <v>0</v>
      </c>
      <c r="L45" s="12">
        <v>0</v>
      </c>
      <c r="M45" s="11">
        <f>G45-F45</f>
        <v>0</v>
      </c>
      <c r="N45" s="5">
        <f>H45-F45</f>
        <v>0</v>
      </c>
      <c r="O45" s="26">
        <f>I45-F45</f>
        <v>0</v>
      </c>
      <c r="P45" s="31" t="s">
        <v>87</v>
      </c>
      <c r="Q45" s="152"/>
    </row>
    <row r="46" spans="1:17" s="24" customFormat="1" ht="57" hidden="1" customHeight="1" x14ac:dyDescent="0.3">
      <c r="A46" s="63"/>
      <c r="B46" s="64"/>
      <c r="C46" s="65">
        <v>11013</v>
      </c>
      <c r="D46" s="67" t="s">
        <v>54</v>
      </c>
      <c r="E46" s="49">
        <v>0</v>
      </c>
      <c r="F46" s="11">
        <v>0</v>
      </c>
      <c r="G46" s="9">
        <v>0</v>
      </c>
      <c r="H46" s="5">
        <v>0</v>
      </c>
      <c r="I46" s="12">
        <v>0</v>
      </c>
      <c r="J46" s="88"/>
      <c r="K46" s="5"/>
      <c r="L46" s="12"/>
      <c r="M46" s="11">
        <f>G46-F46</f>
        <v>0</v>
      </c>
      <c r="N46" s="5">
        <f>H46-F46</f>
        <v>0</v>
      </c>
      <c r="O46" s="26">
        <f>I46-F46</f>
        <v>0</v>
      </c>
      <c r="P46" s="31"/>
      <c r="Q46" s="152"/>
    </row>
    <row r="47" spans="1:17" s="24" customFormat="1" ht="63.75" customHeight="1" x14ac:dyDescent="0.3">
      <c r="A47" s="63"/>
      <c r="B47" s="64">
        <v>27</v>
      </c>
      <c r="C47" s="68">
        <v>12001</v>
      </c>
      <c r="D47" s="18" t="s">
        <v>0</v>
      </c>
      <c r="E47" s="49">
        <v>7000</v>
      </c>
      <c r="F47" s="11">
        <v>7000</v>
      </c>
      <c r="G47" s="9">
        <v>7000</v>
      </c>
      <c r="H47" s="5">
        <v>7000</v>
      </c>
      <c r="I47" s="12">
        <v>7000</v>
      </c>
      <c r="J47" s="88">
        <v>0</v>
      </c>
      <c r="K47" s="5">
        <v>0</v>
      </c>
      <c r="L47" s="12">
        <v>0</v>
      </c>
      <c r="M47" s="11">
        <f>G47-F47</f>
        <v>0</v>
      </c>
      <c r="N47" s="5">
        <f>H47-F47</f>
        <v>0</v>
      </c>
      <c r="O47" s="26">
        <f>I47-F47</f>
        <v>0</v>
      </c>
      <c r="P47" s="138" t="s">
        <v>100</v>
      </c>
      <c r="Q47" s="152"/>
    </row>
    <row r="48" spans="1:17" s="24" customFormat="1" ht="84.75" hidden="1" customHeight="1" x14ac:dyDescent="0.3">
      <c r="A48" s="63"/>
      <c r="B48" s="74">
        <v>28</v>
      </c>
      <c r="C48" s="75">
        <v>12002</v>
      </c>
      <c r="D48" s="69" t="s">
        <v>30</v>
      </c>
      <c r="E48" s="49">
        <f>E49+E50</f>
        <v>4449.6399999999994</v>
      </c>
      <c r="F48" s="11">
        <v>0</v>
      </c>
      <c r="G48" s="9">
        <v>0</v>
      </c>
      <c r="H48" s="5">
        <v>0</v>
      </c>
      <c r="I48" s="12">
        <v>0</v>
      </c>
      <c r="J48" s="88">
        <v>0</v>
      </c>
      <c r="K48" s="5">
        <v>0</v>
      </c>
      <c r="L48" s="12">
        <v>0</v>
      </c>
      <c r="M48" s="11">
        <f>G48-F48</f>
        <v>0</v>
      </c>
      <c r="N48" s="5">
        <f>H48-F48</f>
        <v>0</v>
      </c>
      <c r="O48" s="26">
        <f>I48-F48</f>
        <v>0</v>
      </c>
      <c r="P48" s="160" t="s">
        <v>101</v>
      </c>
      <c r="Q48" s="152"/>
    </row>
    <row r="49" spans="1:57" s="24" customFormat="1" ht="22.5" hidden="1" customHeight="1" x14ac:dyDescent="0.3">
      <c r="A49" s="63"/>
      <c r="B49" s="70"/>
      <c r="C49" s="71"/>
      <c r="D49" s="66" t="s">
        <v>50</v>
      </c>
      <c r="E49" s="49">
        <v>1272.77</v>
      </c>
      <c r="F49" s="11">
        <v>0</v>
      </c>
      <c r="G49" s="9">
        <v>0</v>
      </c>
      <c r="H49" s="5">
        <v>0</v>
      </c>
      <c r="I49" s="12">
        <v>0</v>
      </c>
      <c r="J49" s="88"/>
      <c r="K49" s="5"/>
      <c r="L49" s="12"/>
      <c r="M49" s="11">
        <f t="shared" ref="M49:M51" si="26">G49-F49</f>
        <v>0</v>
      </c>
      <c r="N49" s="5">
        <f t="shared" ref="N49:N51" si="27">H49-F49</f>
        <v>0</v>
      </c>
      <c r="O49" s="26">
        <f t="shared" ref="O49:O51" si="28">I49-F49</f>
        <v>0</v>
      </c>
      <c r="P49" s="161"/>
      <c r="Q49" s="152"/>
    </row>
    <row r="50" spans="1:57" s="24" customFormat="1" ht="24" hidden="1" customHeight="1" x14ac:dyDescent="0.3">
      <c r="A50" s="63"/>
      <c r="B50" s="70"/>
      <c r="C50" s="71"/>
      <c r="D50" s="66" t="s">
        <v>51</v>
      </c>
      <c r="E50" s="49">
        <v>3176.87</v>
      </c>
      <c r="F50" s="11">
        <v>0</v>
      </c>
      <c r="G50" s="9">
        <v>0</v>
      </c>
      <c r="H50" s="5">
        <v>0</v>
      </c>
      <c r="I50" s="12">
        <v>0</v>
      </c>
      <c r="J50" s="88"/>
      <c r="K50" s="5"/>
      <c r="L50" s="12"/>
      <c r="M50" s="11">
        <f t="shared" si="26"/>
        <v>0</v>
      </c>
      <c r="N50" s="5">
        <f t="shared" si="27"/>
        <v>0</v>
      </c>
      <c r="O50" s="26">
        <f t="shared" si="28"/>
        <v>0</v>
      </c>
      <c r="P50" s="161"/>
      <c r="Q50" s="152"/>
    </row>
    <row r="51" spans="1:57" s="24" customFormat="1" ht="119.25" customHeight="1" x14ac:dyDescent="0.3">
      <c r="A51" s="63"/>
      <c r="B51" s="70">
        <v>29</v>
      </c>
      <c r="C51" s="65">
        <v>12004</v>
      </c>
      <c r="D51" s="99" t="s">
        <v>76</v>
      </c>
      <c r="E51" s="49">
        <v>495691.5</v>
      </c>
      <c r="F51" s="11">
        <v>495700</v>
      </c>
      <c r="G51" s="9">
        <v>495700</v>
      </c>
      <c r="H51" s="5">
        <f>G51</f>
        <v>495700</v>
      </c>
      <c r="I51" s="12">
        <f>H51</f>
        <v>495700</v>
      </c>
      <c r="J51" s="88">
        <v>0</v>
      </c>
      <c r="K51" s="5">
        <v>0</v>
      </c>
      <c r="L51" s="12">
        <v>0</v>
      </c>
      <c r="M51" s="11">
        <f t="shared" si="26"/>
        <v>0</v>
      </c>
      <c r="N51" s="5">
        <f t="shared" si="27"/>
        <v>0</v>
      </c>
      <c r="O51" s="26">
        <f t="shared" si="28"/>
        <v>0</v>
      </c>
      <c r="P51" s="161"/>
      <c r="Q51" s="153"/>
    </row>
    <row r="52" spans="1:57" s="24" customFormat="1" ht="34.5" hidden="1" customHeight="1" x14ac:dyDescent="0.3">
      <c r="A52" s="63"/>
      <c r="B52" s="70">
        <v>30</v>
      </c>
      <c r="C52" s="65">
        <v>12005</v>
      </c>
      <c r="D52" s="99" t="s">
        <v>55</v>
      </c>
      <c r="E52" s="49">
        <v>15942.9</v>
      </c>
      <c r="F52" s="11">
        <v>0</v>
      </c>
      <c r="G52" s="9">
        <v>0</v>
      </c>
      <c r="H52" s="5">
        <v>0</v>
      </c>
      <c r="I52" s="12">
        <v>0</v>
      </c>
      <c r="J52" s="88"/>
      <c r="K52" s="5"/>
      <c r="L52" s="12"/>
      <c r="M52" s="11">
        <f>G52-F52</f>
        <v>0</v>
      </c>
      <c r="N52" s="5">
        <f>H52-F52</f>
        <v>0</v>
      </c>
      <c r="O52" s="26">
        <f>I52-F52</f>
        <v>0</v>
      </c>
      <c r="P52" s="161"/>
      <c r="Q52" s="112"/>
    </row>
    <row r="53" spans="1:57" s="24" customFormat="1" ht="68.25" hidden="1" customHeight="1" x14ac:dyDescent="0.3">
      <c r="A53" s="63"/>
      <c r="B53" s="70">
        <v>31</v>
      </c>
      <c r="C53" s="71" t="s">
        <v>67</v>
      </c>
      <c r="D53" s="100" t="s">
        <v>68</v>
      </c>
      <c r="E53" s="49">
        <v>7194</v>
      </c>
      <c r="F53" s="11"/>
      <c r="G53" s="9">
        <v>0</v>
      </c>
      <c r="H53" s="5">
        <v>0</v>
      </c>
      <c r="I53" s="12">
        <v>0</v>
      </c>
      <c r="J53" s="88"/>
      <c r="K53" s="5"/>
      <c r="L53" s="12"/>
      <c r="M53" s="11"/>
      <c r="N53" s="5"/>
      <c r="O53" s="26"/>
      <c r="P53" s="161"/>
      <c r="Q53" s="112"/>
    </row>
    <row r="54" spans="1:57" s="24" customFormat="1" ht="85.5" hidden="1" customHeight="1" x14ac:dyDescent="0.35">
      <c r="A54" s="63"/>
      <c r="B54" s="74">
        <v>32</v>
      </c>
      <c r="C54" s="75">
        <v>32001</v>
      </c>
      <c r="D54" s="101" t="s">
        <v>29</v>
      </c>
      <c r="E54" s="49">
        <f>E55+E56</f>
        <v>36502.620000000003</v>
      </c>
      <c r="F54" s="11">
        <v>0</v>
      </c>
      <c r="G54" s="9">
        <v>0</v>
      </c>
      <c r="H54" s="5">
        <v>0</v>
      </c>
      <c r="I54" s="12">
        <v>0</v>
      </c>
      <c r="J54" s="88">
        <v>0</v>
      </c>
      <c r="K54" s="5">
        <v>0</v>
      </c>
      <c r="L54" s="12">
        <v>0</v>
      </c>
      <c r="M54" s="11">
        <f t="shared" ref="M54" si="29">G54-F54</f>
        <v>0</v>
      </c>
      <c r="N54" s="5">
        <f t="shared" ref="N54" si="30">H54-F54</f>
        <v>0</v>
      </c>
      <c r="O54" s="26">
        <f t="shared" ref="O54" si="31">I54-F54</f>
        <v>0</v>
      </c>
      <c r="P54" s="162"/>
      <c r="Q54" s="112"/>
      <c r="R54" s="33"/>
    </row>
    <row r="55" spans="1:57" s="24" customFormat="1" ht="23.25" hidden="1" customHeight="1" x14ac:dyDescent="0.3">
      <c r="A55" s="63"/>
      <c r="B55" s="70"/>
      <c r="C55" s="71"/>
      <c r="D55" s="66" t="s">
        <v>50</v>
      </c>
      <c r="E55" s="49">
        <v>36297.620000000003</v>
      </c>
      <c r="F55" s="11">
        <v>0</v>
      </c>
      <c r="G55" s="9">
        <v>0</v>
      </c>
      <c r="H55" s="5">
        <v>0</v>
      </c>
      <c r="I55" s="12">
        <v>0</v>
      </c>
      <c r="J55" s="88"/>
      <c r="K55" s="5"/>
      <c r="L55" s="12"/>
      <c r="M55" s="11">
        <f>G55-F55</f>
        <v>0</v>
      </c>
      <c r="N55" s="5">
        <f>H55-F55</f>
        <v>0</v>
      </c>
      <c r="O55" s="26">
        <f>I55-F55</f>
        <v>0</v>
      </c>
      <c r="P55" s="139"/>
      <c r="Q55" s="112"/>
      <c r="R55" s="33"/>
    </row>
    <row r="56" spans="1:57" s="24" customFormat="1" ht="27" hidden="1" customHeight="1" x14ac:dyDescent="0.3">
      <c r="A56" s="196"/>
      <c r="B56" s="72"/>
      <c r="C56" s="73"/>
      <c r="D56" s="66" t="s">
        <v>51</v>
      </c>
      <c r="E56" s="49">
        <v>205</v>
      </c>
      <c r="F56" s="11">
        <v>0</v>
      </c>
      <c r="G56" s="9">
        <v>0</v>
      </c>
      <c r="H56" s="5">
        <v>0</v>
      </c>
      <c r="I56" s="12">
        <v>0</v>
      </c>
      <c r="J56" s="88"/>
      <c r="K56" s="5"/>
      <c r="L56" s="12"/>
      <c r="M56" s="11">
        <f t="shared" ref="M56:M57" si="32">G56-F56</f>
        <v>0</v>
      </c>
      <c r="N56" s="5">
        <f t="shared" ref="N56:N57" si="33">H56-F56</f>
        <v>0</v>
      </c>
      <c r="O56" s="26">
        <f t="shared" ref="O56:O57" si="34">I56-F56</f>
        <v>0</v>
      </c>
      <c r="P56" s="139"/>
      <c r="Q56" s="112"/>
      <c r="R56" s="33"/>
    </row>
    <row r="57" spans="1:57" s="24" customFormat="1" ht="66" hidden="1" customHeight="1" x14ac:dyDescent="0.3">
      <c r="A57" s="63"/>
      <c r="B57" s="74">
        <v>33</v>
      </c>
      <c r="C57" s="75">
        <v>32003</v>
      </c>
      <c r="D57" s="69" t="s">
        <v>47</v>
      </c>
      <c r="E57" s="49">
        <v>0</v>
      </c>
      <c r="F57" s="11">
        <v>0</v>
      </c>
      <c r="G57" s="9">
        <v>0</v>
      </c>
      <c r="H57" s="5">
        <v>0</v>
      </c>
      <c r="I57" s="12">
        <v>0</v>
      </c>
      <c r="J57" s="88"/>
      <c r="K57" s="5"/>
      <c r="L57" s="12"/>
      <c r="M57" s="11">
        <f t="shared" si="32"/>
        <v>0</v>
      </c>
      <c r="N57" s="5">
        <f t="shared" si="33"/>
        <v>0</v>
      </c>
      <c r="O57" s="26">
        <f t="shared" si="34"/>
        <v>0</v>
      </c>
      <c r="P57" s="140"/>
      <c r="Q57" s="112"/>
    </row>
    <row r="58" spans="1:57" s="24" customFormat="1" ht="66" hidden="1" customHeight="1" x14ac:dyDescent="0.3">
      <c r="A58" s="63"/>
      <c r="B58" s="74">
        <v>34</v>
      </c>
      <c r="C58" s="75">
        <v>32004</v>
      </c>
      <c r="D58" s="76" t="s">
        <v>48</v>
      </c>
      <c r="E58" s="49">
        <v>137900</v>
      </c>
      <c r="F58" s="11">
        <v>0</v>
      </c>
      <c r="G58" s="9">
        <v>0</v>
      </c>
      <c r="H58" s="5">
        <v>0</v>
      </c>
      <c r="I58" s="12">
        <v>0</v>
      </c>
      <c r="J58" s="88"/>
      <c r="K58" s="5"/>
      <c r="L58" s="12"/>
      <c r="M58" s="11">
        <f>G58-F58</f>
        <v>0</v>
      </c>
      <c r="N58" s="5">
        <f>H58-F58</f>
        <v>0</v>
      </c>
      <c r="O58" s="26">
        <f>I58-F58</f>
        <v>0</v>
      </c>
      <c r="P58" s="138" t="s">
        <v>61</v>
      </c>
      <c r="Q58" s="112"/>
    </row>
    <row r="59" spans="1:57" s="24" customFormat="1" ht="36" hidden="1" customHeight="1" x14ac:dyDescent="0.3">
      <c r="A59" s="63"/>
      <c r="B59" s="79">
        <v>35</v>
      </c>
      <c r="C59" s="78">
        <v>32005</v>
      </c>
      <c r="D59" s="17" t="s">
        <v>65</v>
      </c>
      <c r="E59" s="49">
        <v>10428.48</v>
      </c>
      <c r="F59" s="11"/>
      <c r="G59" s="9"/>
      <c r="H59" s="5"/>
      <c r="I59" s="12"/>
      <c r="J59" s="88"/>
      <c r="K59" s="5"/>
      <c r="L59" s="12"/>
      <c r="M59" s="11"/>
      <c r="N59" s="5"/>
      <c r="O59" s="26"/>
      <c r="P59" s="141"/>
      <c r="Q59" s="112"/>
    </row>
    <row r="60" spans="1:57" s="35" customFormat="1" ht="28.5" customHeight="1" x14ac:dyDescent="0.25">
      <c r="A60" s="95" t="s">
        <v>18</v>
      </c>
      <c r="B60" s="155" t="s">
        <v>19</v>
      </c>
      <c r="C60" s="184"/>
      <c r="D60" s="185"/>
      <c r="E60" s="51">
        <f>SUM(E61:E70)</f>
        <v>2931231.1999999993</v>
      </c>
      <c r="F60" s="13">
        <f t="shared" ref="F60:O60" si="35">SUM(F61:F70)</f>
        <v>3812681.8</v>
      </c>
      <c r="G60" s="16">
        <f t="shared" si="35"/>
        <v>14923558</v>
      </c>
      <c r="H60" s="4">
        <f>SUM(H61:H70)</f>
        <v>16871913.899999999</v>
      </c>
      <c r="I60" s="14">
        <f t="shared" si="35"/>
        <v>19694465.399999999</v>
      </c>
      <c r="J60" s="89">
        <f t="shared" si="35"/>
        <v>0</v>
      </c>
      <c r="K60" s="4">
        <f t="shared" si="35"/>
        <v>0</v>
      </c>
      <c r="L60" s="14">
        <f t="shared" si="35"/>
        <v>0</v>
      </c>
      <c r="M60" s="13">
        <f t="shared" si="35"/>
        <v>11110876.199999999</v>
      </c>
      <c r="N60" s="4">
        <f t="shared" si="35"/>
        <v>13059232.099999998</v>
      </c>
      <c r="O60" s="27">
        <f t="shared" si="35"/>
        <v>15881783.599999998</v>
      </c>
      <c r="P60" s="142"/>
      <c r="Q60" s="119"/>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row>
    <row r="61" spans="1:57" s="92" customFormat="1" ht="167.25" customHeight="1" x14ac:dyDescent="0.3">
      <c r="A61" s="40"/>
      <c r="B61" s="38">
        <v>36</v>
      </c>
      <c r="C61" s="15">
        <v>11001</v>
      </c>
      <c r="D61" s="18" t="s">
        <v>75</v>
      </c>
      <c r="E61" s="84">
        <v>303387.90000000002</v>
      </c>
      <c r="F61" s="11">
        <v>1307125.6000000001</v>
      </c>
      <c r="G61" s="11">
        <v>6609569.0999999996</v>
      </c>
      <c r="H61" s="5">
        <v>6611686.8999999994</v>
      </c>
      <c r="I61" s="21">
        <v>6609339.7999999998</v>
      </c>
      <c r="J61" s="88">
        <v>0</v>
      </c>
      <c r="K61" s="5">
        <v>0</v>
      </c>
      <c r="L61" s="12">
        <v>0</v>
      </c>
      <c r="M61" s="9">
        <f>G61-F61</f>
        <v>5302443.5</v>
      </c>
      <c r="N61" s="5">
        <f>H61-F61</f>
        <v>5304561.2999999989</v>
      </c>
      <c r="O61" s="12">
        <f>I61-F61</f>
        <v>5302214.1999999993</v>
      </c>
      <c r="P61" s="31" t="s">
        <v>116</v>
      </c>
      <c r="Q61" s="151" t="s">
        <v>92</v>
      </c>
    </row>
    <row r="62" spans="1:57" s="92" customFormat="1" ht="101.25" customHeight="1" x14ac:dyDescent="0.3">
      <c r="A62" s="37"/>
      <c r="B62" s="38">
        <v>37</v>
      </c>
      <c r="C62" s="15">
        <v>11002</v>
      </c>
      <c r="D62" s="18" t="s">
        <v>77</v>
      </c>
      <c r="E62" s="84">
        <v>1335485.8999999999</v>
      </c>
      <c r="F62" s="11">
        <v>1335485.8999999999</v>
      </c>
      <c r="G62" s="9">
        <v>494216.5</v>
      </c>
      <c r="H62" s="5">
        <v>494216.5</v>
      </c>
      <c r="I62" s="12">
        <v>494216.5</v>
      </c>
      <c r="J62" s="88">
        <v>0</v>
      </c>
      <c r="K62" s="5">
        <v>0</v>
      </c>
      <c r="L62" s="12">
        <v>0</v>
      </c>
      <c r="M62" s="9">
        <f>G62-F62</f>
        <v>-841269.39999999991</v>
      </c>
      <c r="N62" s="5">
        <f>H62-F62</f>
        <v>-841269.39999999991</v>
      </c>
      <c r="O62" s="12">
        <f>I62-F62</f>
        <v>-841269.39999999991</v>
      </c>
      <c r="P62" s="31" t="s">
        <v>105</v>
      </c>
      <c r="Q62" s="152"/>
    </row>
    <row r="63" spans="1:57" s="92" customFormat="1" ht="120.75" customHeight="1" x14ac:dyDescent="0.3">
      <c r="A63" s="37"/>
      <c r="B63" s="38">
        <v>38</v>
      </c>
      <c r="C63" s="15">
        <v>11003</v>
      </c>
      <c r="D63" s="18" t="s">
        <v>20</v>
      </c>
      <c r="E63" s="84">
        <v>4750</v>
      </c>
      <c r="F63" s="11">
        <v>15000</v>
      </c>
      <c r="G63" s="9">
        <v>15000</v>
      </c>
      <c r="H63" s="5">
        <v>15000</v>
      </c>
      <c r="I63" s="12">
        <v>15000</v>
      </c>
      <c r="J63" s="88">
        <v>0</v>
      </c>
      <c r="K63" s="5">
        <v>0</v>
      </c>
      <c r="L63" s="12">
        <v>0</v>
      </c>
      <c r="M63" s="9">
        <f>G63-F63</f>
        <v>0</v>
      </c>
      <c r="N63" s="5">
        <f>H63-F63</f>
        <v>0</v>
      </c>
      <c r="O63" s="12">
        <f>I63-F63</f>
        <v>0</v>
      </c>
      <c r="P63" s="137" t="s">
        <v>110</v>
      </c>
      <c r="Q63" s="152"/>
    </row>
    <row r="64" spans="1:57" s="24" customFormat="1" ht="46.5" customHeight="1" x14ac:dyDescent="0.3">
      <c r="A64" s="37"/>
      <c r="B64" s="38">
        <v>39</v>
      </c>
      <c r="C64" s="15">
        <v>11004</v>
      </c>
      <c r="D64" s="17" t="s">
        <v>21</v>
      </c>
      <c r="E64" s="84">
        <v>125099.9</v>
      </c>
      <c r="F64" s="11">
        <v>313200</v>
      </c>
      <c r="G64" s="9">
        <v>313200</v>
      </c>
      <c r="H64" s="5">
        <v>313200</v>
      </c>
      <c r="I64" s="12">
        <v>313200</v>
      </c>
      <c r="J64" s="88">
        <v>0</v>
      </c>
      <c r="K64" s="5">
        <v>0</v>
      </c>
      <c r="L64" s="12">
        <v>0</v>
      </c>
      <c r="M64" s="9">
        <f>G64-F64</f>
        <v>0</v>
      </c>
      <c r="N64" s="5">
        <f>H64-F64</f>
        <v>0</v>
      </c>
      <c r="O64" s="12">
        <f>I64-F64</f>
        <v>0</v>
      </c>
      <c r="P64" s="137" t="s">
        <v>111</v>
      </c>
      <c r="Q64" s="152"/>
    </row>
    <row r="65" spans="1:57" s="24" customFormat="1" ht="45.75" hidden="1" customHeight="1" x14ac:dyDescent="0.3">
      <c r="A65" s="37"/>
      <c r="B65" s="38">
        <v>40</v>
      </c>
      <c r="C65" s="15">
        <v>11006</v>
      </c>
      <c r="D65" s="17" t="s">
        <v>56</v>
      </c>
      <c r="E65" s="84">
        <v>0</v>
      </c>
      <c r="F65" s="11">
        <v>0</v>
      </c>
      <c r="G65" s="9">
        <v>0</v>
      </c>
      <c r="H65" s="5">
        <v>0</v>
      </c>
      <c r="I65" s="12">
        <v>0</v>
      </c>
      <c r="J65" s="88">
        <v>0</v>
      </c>
      <c r="K65" s="5">
        <v>0</v>
      </c>
      <c r="L65" s="12">
        <v>0</v>
      </c>
      <c r="M65" s="9"/>
      <c r="N65" s="5"/>
      <c r="O65" s="12"/>
      <c r="P65" s="137"/>
      <c r="Q65" s="152"/>
    </row>
    <row r="66" spans="1:57" s="24" customFormat="1" ht="24" hidden="1" customHeight="1" x14ac:dyDescent="0.3">
      <c r="A66" s="37"/>
      <c r="B66" s="38">
        <v>41</v>
      </c>
      <c r="C66" s="15">
        <v>11007</v>
      </c>
      <c r="D66" s="17" t="s">
        <v>57</v>
      </c>
      <c r="E66" s="84">
        <v>0</v>
      </c>
      <c r="F66" s="11">
        <v>0</v>
      </c>
      <c r="G66" s="9">
        <v>0</v>
      </c>
      <c r="H66" s="5">
        <v>0</v>
      </c>
      <c r="I66" s="12">
        <v>0</v>
      </c>
      <c r="J66" s="88">
        <v>0</v>
      </c>
      <c r="K66" s="5">
        <v>0</v>
      </c>
      <c r="L66" s="12">
        <v>0</v>
      </c>
      <c r="M66" s="9"/>
      <c r="N66" s="5"/>
      <c r="O66" s="12"/>
      <c r="P66" s="137"/>
      <c r="Q66" s="152"/>
    </row>
    <row r="67" spans="1:57" s="92" customFormat="1" ht="54" customHeight="1" x14ac:dyDescent="0.3">
      <c r="A67" s="37"/>
      <c r="B67" s="38">
        <v>40</v>
      </c>
      <c r="C67" s="15">
        <v>31001</v>
      </c>
      <c r="D67" s="17" t="s">
        <v>88</v>
      </c>
      <c r="E67" s="84">
        <v>9653</v>
      </c>
      <c r="F67" s="11">
        <v>2290.9</v>
      </c>
      <c r="G67" s="9">
        <v>1155166</v>
      </c>
      <c r="H67" s="5">
        <v>50000</v>
      </c>
      <c r="I67" s="12">
        <v>50000</v>
      </c>
      <c r="J67" s="88">
        <v>0</v>
      </c>
      <c r="K67" s="5">
        <v>0</v>
      </c>
      <c r="L67" s="12">
        <v>0</v>
      </c>
      <c r="M67" s="9">
        <f>G67-F67</f>
        <v>1152875.1000000001</v>
      </c>
      <c r="N67" s="5">
        <f>H67-F67</f>
        <v>47709.1</v>
      </c>
      <c r="O67" s="12">
        <f>I67-F67</f>
        <v>47709.1</v>
      </c>
      <c r="P67" s="137" t="s">
        <v>115</v>
      </c>
      <c r="Q67" s="152"/>
    </row>
    <row r="68" spans="1:57" s="24" customFormat="1" ht="37.5" hidden="1" customHeight="1" x14ac:dyDescent="0.3">
      <c r="A68" s="37"/>
      <c r="B68" s="38">
        <v>43</v>
      </c>
      <c r="C68" s="15">
        <v>31003</v>
      </c>
      <c r="D68" s="17" t="s">
        <v>37</v>
      </c>
      <c r="E68" s="84">
        <v>0</v>
      </c>
      <c r="F68" s="11">
        <v>0</v>
      </c>
      <c r="G68" s="9">
        <v>0</v>
      </c>
      <c r="H68" s="5">
        <v>0</v>
      </c>
      <c r="I68" s="12">
        <v>0</v>
      </c>
      <c r="J68" s="88"/>
      <c r="K68" s="5"/>
      <c r="L68" s="12"/>
      <c r="M68" s="9">
        <f>G68-F68</f>
        <v>0</v>
      </c>
      <c r="N68" s="5">
        <f>H68-F68</f>
        <v>0</v>
      </c>
      <c r="O68" s="12">
        <f>I68-F68</f>
        <v>0</v>
      </c>
      <c r="P68" s="137"/>
      <c r="Q68" s="152"/>
    </row>
    <row r="69" spans="1:57" s="24" customFormat="1" ht="71.25" customHeight="1" x14ac:dyDescent="0.3">
      <c r="A69" s="37"/>
      <c r="B69" s="38">
        <v>41</v>
      </c>
      <c r="C69" s="15">
        <v>32001</v>
      </c>
      <c r="D69" s="18" t="s">
        <v>22</v>
      </c>
      <c r="E69" s="84">
        <v>665569.69999999995</v>
      </c>
      <c r="F69" s="11">
        <v>839579.4</v>
      </c>
      <c r="G69" s="9">
        <v>6336406.4000000004</v>
      </c>
      <c r="H69" s="5">
        <v>9387810.5</v>
      </c>
      <c r="I69" s="12">
        <v>12212709.1</v>
      </c>
      <c r="J69" s="88">
        <v>0</v>
      </c>
      <c r="K69" s="5">
        <v>0</v>
      </c>
      <c r="L69" s="12">
        <v>0</v>
      </c>
      <c r="M69" s="9">
        <f>G69-F69</f>
        <v>5496827</v>
      </c>
      <c r="N69" s="5">
        <f>H69-F69</f>
        <v>8548231.0999999996</v>
      </c>
      <c r="O69" s="12">
        <f>I69-F69</f>
        <v>11373129.699999999</v>
      </c>
      <c r="P69" s="137" t="s">
        <v>112</v>
      </c>
      <c r="Q69" s="153"/>
    </row>
    <row r="70" spans="1:57" s="24" customFormat="1" ht="27" hidden="1" x14ac:dyDescent="0.3">
      <c r="A70" s="42"/>
      <c r="B70" s="38">
        <v>42</v>
      </c>
      <c r="C70" s="15">
        <v>32002</v>
      </c>
      <c r="D70" s="18" t="s">
        <v>1</v>
      </c>
      <c r="E70" s="84">
        <v>487284.8</v>
      </c>
      <c r="F70" s="11">
        <v>0</v>
      </c>
      <c r="G70" s="9">
        <v>0</v>
      </c>
      <c r="H70" s="5">
        <v>0</v>
      </c>
      <c r="I70" s="12">
        <v>0</v>
      </c>
      <c r="J70" s="88">
        <v>0</v>
      </c>
      <c r="K70" s="5">
        <v>0</v>
      </c>
      <c r="L70" s="12">
        <v>0</v>
      </c>
      <c r="M70" s="9">
        <f>G70-F70</f>
        <v>0</v>
      </c>
      <c r="N70" s="5">
        <f>H70-F70</f>
        <v>0</v>
      </c>
      <c r="O70" s="12">
        <f>I70-F70</f>
        <v>0</v>
      </c>
      <c r="P70" s="137" t="s">
        <v>62</v>
      </c>
      <c r="Q70" s="121"/>
    </row>
    <row r="71" spans="1:57" s="35" customFormat="1" ht="36" customHeight="1" x14ac:dyDescent="0.25">
      <c r="A71" s="95" t="s">
        <v>23</v>
      </c>
      <c r="B71" s="155" t="s">
        <v>24</v>
      </c>
      <c r="C71" s="184"/>
      <c r="D71" s="185"/>
      <c r="E71" s="51">
        <f>SUM(E72:E73)</f>
        <v>350517.4</v>
      </c>
      <c r="F71" s="13">
        <f>SUM(F72:F73)</f>
        <v>42500.7</v>
      </c>
      <c r="G71" s="16">
        <f>SUM(G72:G73)</f>
        <v>42500.7</v>
      </c>
      <c r="H71" s="4">
        <f>SUM(H72:H73)</f>
        <v>42500.7</v>
      </c>
      <c r="I71" s="14">
        <f>SUM(I72:I73)</f>
        <v>42500.7</v>
      </c>
      <c r="J71" s="89">
        <f>SUM(J72:J73)</f>
        <v>0</v>
      </c>
      <c r="K71" s="4">
        <f>SUM(K72:K73)</f>
        <v>0</v>
      </c>
      <c r="L71" s="14">
        <f>SUM(L72:L73)</f>
        <v>0</v>
      </c>
      <c r="M71" s="16">
        <f>SUM(M72:M73)</f>
        <v>0</v>
      </c>
      <c r="N71" s="4">
        <f>SUM(N72:N73)</f>
        <v>0</v>
      </c>
      <c r="O71" s="14">
        <f>SUM(O72:O73)</f>
        <v>0</v>
      </c>
      <c r="P71" s="136"/>
      <c r="Q71" s="115"/>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row>
    <row r="72" spans="1:57" s="92" customFormat="1" ht="50.25" customHeight="1" thickBot="1" x14ac:dyDescent="0.35">
      <c r="A72" s="209"/>
      <c r="B72" s="77">
        <v>43</v>
      </c>
      <c r="C72" s="15">
        <v>11001</v>
      </c>
      <c r="D72" s="17" t="s">
        <v>24</v>
      </c>
      <c r="E72" s="84">
        <v>42500.7</v>
      </c>
      <c r="F72" s="11">
        <v>42500.7</v>
      </c>
      <c r="G72" s="9">
        <v>42500.7</v>
      </c>
      <c r="H72" s="5">
        <f>G72</f>
        <v>42500.7</v>
      </c>
      <c r="I72" s="12">
        <f>H72</f>
        <v>42500.7</v>
      </c>
      <c r="J72" s="88">
        <v>0</v>
      </c>
      <c r="K72" s="5">
        <v>0</v>
      </c>
      <c r="L72" s="12">
        <v>0</v>
      </c>
      <c r="M72" s="9">
        <f>G72-F72</f>
        <v>0</v>
      </c>
      <c r="N72" s="5">
        <f>H72-F72</f>
        <v>0</v>
      </c>
      <c r="O72" s="12">
        <f>I72-F72</f>
        <v>0</v>
      </c>
      <c r="P72" s="143" t="s">
        <v>97</v>
      </c>
      <c r="Q72" s="122" t="s">
        <v>91</v>
      </c>
    </row>
    <row r="73" spans="1:57" s="24" customFormat="1" ht="33.75" hidden="1" customHeight="1" thickBot="1" x14ac:dyDescent="0.35">
      <c r="A73" s="210"/>
      <c r="B73" s="197">
        <v>44</v>
      </c>
      <c r="C73" s="198">
        <v>11002</v>
      </c>
      <c r="D73" s="199" t="s">
        <v>25</v>
      </c>
      <c r="E73" s="200">
        <v>308016.7</v>
      </c>
      <c r="F73" s="201">
        <v>0</v>
      </c>
      <c r="G73" s="202">
        <v>0</v>
      </c>
      <c r="H73" s="203">
        <v>0</v>
      </c>
      <c r="I73" s="204">
        <f>H73</f>
        <v>0</v>
      </c>
      <c r="J73" s="205">
        <v>0</v>
      </c>
      <c r="K73" s="206">
        <v>0</v>
      </c>
      <c r="L73" s="207">
        <v>0</v>
      </c>
      <c r="M73" s="208">
        <f>G73-F73</f>
        <v>0</v>
      </c>
      <c r="N73" s="206">
        <f>H73-F73</f>
        <v>0</v>
      </c>
      <c r="O73" s="207">
        <f>I73-F73</f>
        <v>0</v>
      </c>
      <c r="P73" s="123" t="s">
        <v>63</v>
      </c>
      <c r="Q73" s="110"/>
    </row>
    <row r="74" spans="1:57" ht="26.25" customHeight="1" x14ac:dyDescent="0.3">
      <c r="D74" s="6"/>
      <c r="E74" s="23"/>
      <c r="J74" s="8"/>
      <c r="K74" s="8"/>
      <c r="L74" s="8"/>
    </row>
    <row r="75" spans="1:57" ht="27.75" customHeight="1" x14ac:dyDescent="0.3">
      <c r="B75" s="50"/>
      <c r="C75" s="50"/>
      <c r="D75" s="50"/>
      <c r="E75" s="80"/>
      <c r="F75" s="50"/>
      <c r="G75" s="80"/>
      <c r="H75" s="80"/>
      <c r="I75" s="80"/>
    </row>
    <row r="76" spans="1:57" ht="27.75" customHeight="1" x14ac:dyDescent="0.3">
      <c r="B76" s="50"/>
      <c r="C76" s="50"/>
      <c r="D76" s="50"/>
      <c r="E76" s="80"/>
      <c r="F76" s="50"/>
      <c r="G76" s="80"/>
      <c r="H76" s="80"/>
      <c r="I76" s="80"/>
      <c r="P76" s="1"/>
    </row>
    <row r="77" spans="1:57" ht="36" customHeight="1" x14ac:dyDescent="0.3"/>
    <row r="78" spans="1:57" ht="21" customHeight="1" x14ac:dyDescent="0.3"/>
    <row r="79" spans="1:57" ht="26.25" customHeight="1" x14ac:dyDescent="0.3"/>
    <row r="80" spans="1:57" ht="38.25" customHeight="1" x14ac:dyDescent="0.3"/>
    <row r="81" spans="2:15" ht="33" customHeight="1" x14ac:dyDescent="0.3">
      <c r="E81" s="178"/>
      <c r="F81" s="178"/>
      <c r="G81" s="178"/>
      <c r="H81" s="178"/>
      <c r="I81" s="178"/>
    </row>
    <row r="82" spans="2:15" ht="48.75" customHeight="1" x14ac:dyDescent="0.3">
      <c r="E82" s="178"/>
      <c r="F82" s="178"/>
      <c r="G82" s="178"/>
      <c r="H82" s="178"/>
      <c r="I82" s="178"/>
    </row>
    <row r="83" spans="2:15" ht="33" customHeight="1" x14ac:dyDescent="0.3">
      <c r="E83" s="174"/>
      <c r="F83" s="174"/>
      <c r="G83" s="174"/>
      <c r="H83" s="174"/>
      <c r="I83" s="174"/>
    </row>
    <row r="84" spans="2:15" ht="34.5" customHeight="1" x14ac:dyDescent="0.3">
      <c r="E84" s="174"/>
      <c r="F84" s="174"/>
      <c r="G84" s="174"/>
      <c r="H84" s="174"/>
      <c r="I84" s="174"/>
      <c r="M84" s="36"/>
      <c r="N84" s="36"/>
      <c r="O84" s="36"/>
    </row>
    <row r="85" spans="2:15" ht="27.75" customHeight="1" x14ac:dyDescent="0.3">
      <c r="E85" s="174"/>
      <c r="F85" s="174"/>
      <c r="G85" s="174"/>
      <c r="H85" s="174"/>
      <c r="I85" s="174"/>
      <c r="M85" s="36"/>
      <c r="N85" s="36"/>
      <c r="O85" s="36"/>
    </row>
    <row r="86" spans="2:15" ht="24.75" customHeight="1" x14ac:dyDescent="0.3"/>
    <row r="91" spans="2:15" ht="93" customHeight="1" x14ac:dyDescent="0.3">
      <c r="B91" s="1"/>
      <c r="C91" s="1"/>
      <c r="D91" s="1"/>
      <c r="E91" s="24"/>
      <c r="F91" s="23"/>
      <c r="G91" s="33"/>
      <c r="H91" s="33"/>
      <c r="I91" s="33"/>
    </row>
    <row r="92" spans="2:15" ht="55.5" customHeight="1" x14ac:dyDescent="0.3">
      <c r="B92" s="1"/>
      <c r="C92" s="1"/>
      <c r="D92" s="1"/>
      <c r="E92" s="24"/>
      <c r="F92" s="23"/>
      <c r="G92" s="33"/>
      <c r="H92" s="33"/>
      <c r="I92" s="33"/>
    </row>
  </sheetData>
  <mergeCells count="25">
    <mergeCell ref="A3:K4"/>
    <mergeCell ref="A2:K2"/>
    <mergeCell ref="A8:A13"/>
    <mergeCell ref="E83:I85"/>
    <mergeCell ref="G6:I6"/>
    <mergeCell ref="E81:I81"/>
    <mergeCell ref="F6:F7"/>
    <mergeCell ref="A6:C7"/>
    <mergeCell ref="D6:D7"/>
    <mergeCell ref="E82:I82"/>
    <mergeCell ref="A72:A73"/>
    <mergeCell ref="B60:D60"/>
    <mergeCell ref="B71:D71"/>
    <mergeCell ref="B23:D23"/>
    <mergeCell ref="B32:D32"/>
    <mergeCell ref="B30:D30"/>
    <mergeCell ref="Q17:Q22"/>
    <mergeCell ref="Q36:Q51"/>
    <mergeCell ref="Q61:Q69"/>
    <mergeCell ref="B14:D14"/>
    <mergeCell ref="E6:E7"/>
    <mergeCell ref="M6:O6"/>
    <mergeCell ref="P48:P54"/>
    <mergeCell ref="J6:L6"/>
    <mergeCell ref="B8:C13"/>
  </mergeCells>
  <pageMargins left="0.24" right="0.16" top="0.2" bottom="0.2" header="0.2" footer="0.22"/>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AMPOP Հ 11</vt:lpstr>
      <vt:lpstr>'AMPOP Հ 11'!Print_Area</vt:lpstr>
      <vt:lpstr>'AMPOP Հ 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2024-03-28T10:10:40Z</dcterms:modified>
</cp:coreProperties>
</file>