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490" windowHeight="7755" tabRatio="899" activeTab="10"/>
  </bookViews>
  <sheets>
    <sheet name="AMPOP" sheetId="54" r:id="rId1"/>
    <sheet name="N 4_hodvacayin" sheetId="4" r:id="rId2"/>
    <sheet name="N 6 nor" sheetId="32" r:id="rId3"/>
    <sheet name="N 6-2" sheetId="33" r:id="rId4"/>
    <sheet name="N 8_taracq" sheetId="9" r:id="rId5"/>
    <sheet name="1016_11003" sheetId="35" r:id="rId6"/>
    <sheet name="1016_11004 " sheetId="37" r:id="rId7"/>
    <sheet name="1016_11005" sheetId="41" r:id="rId8"/>
    <sheet name="1016_11006" sheetId="43" r:id="rId9"/>
    <sheet name="1155_11011" sheetId="39" r:id="rId10"/>
    <sheet name="1155_11012" sheetId="40" r:id="rId11"/>
    <sheet name="1015_11013" sheetId="36" r:id="rId12"/>
    <sheet name="1155_11014" sheetId="38" r:id="rId13"/>
    <sheet name="1155_11015" sheetId="42" r:id="rId14"/>
    <sheet name="1071 31002" sheetId="57" r:id="rId15"/>
    <sheet name="1071 31003" sheetId="58" r:id="rId16"/>
    <sheet name="1173_11006" sheetId="44" r:id="rId17"/>
    <sheet name="1173_32003" sheetId="46" r:id="rId18"/>
    <sheet name="1173_32004" sheetId="47" r:id="rId19"/>
    <sheet name="1173_32005" sheetId="48" r:id="rId20"/>
    <sheet name="1173_32006" sheetId="49" r:id="rId21"/>
    <sheet name="1173_32007" sheetId="50" r:id="rId22"/>
    <sheet name="1020_32001" sheetId="51" r:id="rId23"/>
    <sheet name="1020_32002" sheetId="52" r:id="rId24"/>
    <sheet name="1020_32003" sheetId="53" r:id="rId25"/>
  </sheets>
  <definedNames>
    <definedName name="_Toc501014754" localSheetId="9">'1155_11011'!$A$1</definedName>
    <definedName name="_Toc501014754" localSheetId="10">'1155_11012'!$A$1</definedName>
    <definedName name="_Toc501014754" localSheetId="12">'1155_11014'!$A$1</definedName>
    <definedName name="_xlnm.Print_Area" localSheetId="5">'1016_11003'!$A$1:$F$50</definedName>
    <definedName name="_xlnm.Print_Area" localSheetId="6">'1016_11004 '!$A$1:$N$55</definedName>
    <definedName name="_xlnm.Print_Area" localSheetId="0">AMPOP!$A$2:$L$33</definedName>
    <definedName name="_xlnm.Print_Titles" localSheetId="14">'1071 31002'!$4:$6</definedName>
    <definedName name="_xlnm.Print_Titles" localSheetId="15">'1071 31003'!$4:$6</definedName>
    <definedName name="_xlnm.Print_Titles" localSheetId="0">AMPOP!$4:$5</definedName>
  </definedNames>
  <calcPr calcId="145621"/>
</workbook>
</file>

<file path=xl/calcChain.xml><?xml version="1.0" encoding="utf-8"?>
<calcChain xmlns="http://schemas.openxmlformats.org/spreadsheetml/2006/main">
  <c r="AC14" i="9" l="1"/>
  <c r="Q14" i="9"/>
  <c r="E14" i="9"/>
  <c r="F7" i="33"/>
  <c r="E7" i="33"/>
  <c r="D7" i="33"/>
  <c r="D12" i="33"/>
  <c r="F28" i="33"/>
  <c r="E28" i="33"/>
  <c r="D28" i="33"/>
  <c r="D29" i="33"/>
  <c r="D30" i="33"/>
  <c r="D31" i="33"/>
  <c r="F21" i="33"/>
  <c r="E21" i="33"/>
  <c r="D21" i="33"/>
  <c r="F15" i="33"/>
  <c r="E15" i="33"/>
  <c r="D15" i="33"/>
  <c r="G9" i="54"/>
  <c r="H9" i="54"/>
  <c r="G17" i="54"/>
  <c r="H17" i="54"/>
  <c r="F17" i="54"/>
  <c r="T15" i="4"/>
  <c r="U15" i="4"/>
  <c r="V15" i="4"/>
  <c r="W15" i="4"/>
  <c r="X15" i="4"/>
  <c r="S15" i="4"/>
  <c r="R15" i="4"/>
  <c r="M15" i="4"/>
  <c r="N15" i="4"/>
  <c r="O15" i="4"/>
  <c r="P15" i="4"/>
  <c r="Q15" i="4"/>
  <c r="L15" i="4"/>
  <c r="F15" i="4"/>
  <c r="G15" i="4"/>
  <c r="H15" i="4"/>
  <c r="I15" i="4"/>
  <c r="J15" i="4"/>
  <c r="E15" i="4"/>
  <c r="K15" i="4"/>
  <c r="D15" i="4"/>
  <c r="C13" i="9" l="1"/>
  <c r="C12" i="9"/>
  <c r="C14" i="33"/>
  <c r="C13" i="33"/>
  <c r="C14" i="4"/>
  <c r="C13" i="4"/>
  <c r="D53" i="38" l="1"/>
  <c r="C53" i="38"/>
  <c r="D43" i="36" l="1"/>
  <c r="E43" i="36"/>
  <c r="C43" i="36"/>
  <c r="D39" i="36"/>
  <c r="E39" i="36"/>
  <c r="C39" i="36"/>
  <c r="D37" i="35"/>
  <c r="D40" i="35" s="1"/>
  <c r="E37" i="35"/>
  <c r="E40" i="35" s="1"/>
  <c r="C37" i="35"/>
  <c r="C40" i="35" s="1"/>
  <c r="AC22" i="9" l="1"/>
  <c r="Q22" i="9"/>
  <c r="E23" i="33"/>
  <c r="F23" i="33"/>
  <c r="T23" i="4"/>
  <c r="M23" i="4"/>
  <c r="J28" i="57"/>
  <c r="G28" i="57"/>
  <c r="J27" i="57"/>
  <c r="G27" i="57"/>
  <c r="J26" i="57"/>
  <c r="G26" i="57"/>
  <c r="J25" i="57"/>
  <c r="G25" i="57"/>
  <c r="J24" i="57"/>
  <c r="G24" i="57"/>
  <c r="J23" i="57"/>
  <c r="G23" i="57"/>
  <c r="K18" i="57"/>
  <c r="L18" i="57" s="1"/>
  <c r="I20" i="58"/>
  <c r="H20" i="58"/>
  <c r="I19" i="58"/>
  <c r="H19" i="58"/>
  <c r="H16" i="54"/>
  <c r="I18" i="58" s="1"/>
  <c r="H18" i="58" s="1"/>
  <c r="K15" i="58"/>
  <c r="K12" i="58" s="1"/>
  <c r="G15" i="58"/>
  <c r="E15" i="58"/>
  <c r="E12" i="58" s="1"/>
  <c r="I11" i="58"/>
  <c r="H11" i="58"/>
  <c r="I10" i="58"/>
  <c r="H10" i="58"/>
  <c r="I9" i="58"/>
  <c r="H9" i="58"/>
  <c r="I8" i="58"/>
  <c r="H8" i="58"/>
  <c r="H8" i="57"/>
  <c r="I8" i="57"/>
  <c r="H9" i="57"/>
  <c r="I9" i="57"/>
  <c r="H10" i="57"/>
  <c r="I10" i="57"/>
  <c r="H11" i="57"/>
  <c r="I11" i="57"/>
  <c r="E15" i="57"/>
  <c r="E12" i="57" s="1"/>
  <c r="G15" i="54" s="1"/>
  <c r="H19" i="57"/>
  <c r="I19" i="57"/>
  <c r="H20" i="57"/>
  <c r="I20" i="57"/>
  <c r="G33" i="54"/>
  <c r="E31" i="33" s="1"/>
  <c r="H33" i="54"/>
  <c r="T31" i="4" s="1"/>
  <c r="F33" i="54"/>
  <c r="G32" i="54"/>
  <c r="Q29" i="9" s="1"/>
  <c r="H32" i="54"/>
  <c r="AC29" i="9" s="1"/>
  <c r="F32" i="54"/>
  <c r="E29" i="9" s="1"/>
  <c r="G31" i="54"/>
  <c r="Q28" i="9" s="1"/>
  <c r="H31" i="54"/>
  <c r="AC28" i="9" s="1"/>
  <c r="F31" i="54"/>
  <c r="F29" i="4" s="1"/>
  <c r="G29" i="54"/>
  <c r="E27" i="33" s="1"/>
  <c r="H29" i="54"/>
  <c r="F29" i="54"/>
  <c r="D27" i="33" s="1"/>
  <c r="G28" i="54"/>
  <c r="E26" i="33" s="1"/>
  <c r="H28" i="54"/>
  <c r="T26" i="4" s="1"/>
  <c r="F28" i="54"/>
  <c r="G27" i="54"/>
  <c r="Q24" i="9" s="1"/>
  <c r="H27" i="54"/>
  <c r="AC24" i="9" s="1"/>
  <c r="F27" i="54"/>
  <c r="D25" i="33" s="1"/>
  <c r="G26" i="54"/>
  <c r="H26" i="54"/>
  <c r="T24" i="4" s="1"/>
  <c r="F26" i="54"/>
  <c r="F24" i="4" s="1"/>
  <c r="C44" i="46"/>
  <c r="F25" i="54"/>
  <c r="H24" i="54"/>
  <c r="F22" i="33" s="1"/>
  <c r="G24" i="54"/>
  <c r="L22" i="4" s="1"/>
  <c r="F24" i="54"/>
  <c r="H19" i="54"/>
  <c r="G19" i="54"/>
  <c r="Q16" i="9" s="1"/>
  <c r="F19" i="54"/>
  <c r="E16" i="9" s="1"/>
  <c r="H18" i="54"/>
  <c r="AC15" i="9" s="1"/>
  <c r="G18" i="54"/>
  <c r="F18" i="54"/>
  <c r="D16" i="33" s="1"/>
  <c r="G13" i="54"/>
  <c r="E11" i="33" s="1"/>
  <c r="H13" i="54"/>
  <c r="AC10" i="9" s="1"/>
  <c r="F13" i="54"/>
  <c r="D39" i="43"/>
  <c r="E39" i="43"/>
  <c r="C39" i="43"/>
  <c r="D38" i="43"/>
  <c r="E38" i="43"/>
  <c r="C38" i="43"/>
  <c r="G22" i="54"/>
  <c r="Q19" i="9" s="1"/>
  <c r="H22" i="54"/>
  <c r="AC19" i="9" s="1"/>
  <c r="F22" i="54"/>
  <c r="G20" i="4" s="1"/>
  <c r="G12" i="54"/>
  <c r="Q9" i="9" s="1"/>
  <c r="H12" i="54"/>
  <c r="U10" i="4" s="1"/>
  <c r="F12" i="54"/>
  <c r="G21" i="54"/>
  <c r="Q18" i="9" s="1"/>
  <c r="H21" i="54"/>
  <c r="F19" i="33" s="1"/>
  <c r="F21" i="54"/>
  <c r="G19" i="4" s="1"/>
  <c r="G11" i="54"/>
  <c r="H11" i="54"/>
  <c r="AC8" i="9" s="1"/>
  <c r="F11" i="54"/>
  <c r="E8" i="9" s="1"/>
  <c r="G20" i="54"/>
  <c r="E18" i="33" s="1"/>
  <c r="H20" i="54"/>
  <c r="AC17" i="9" s="1"/>
  <c r="F20" i="54"/>
  <c r="D18" i="33" s="1"/>
  <c r="H10" i="54"/>
  <c r="AC7" i="9" s="1"/>
  <c r="G10" i="54"/>
  <c r="E8" i="33" s="1"/>
  <c r="F10" i="54"/>
  <c r="G8" i="4" s="1"/>
  <c r="E23" i="54"/>
  <c r="E17" i="54"/>
  <c r="E9" i="54"/>
  <c r="E8" i="54"/>
  <c r="E7" i="54"/>
  <c r="E6" i="54" s="1"/>
  <c r="J29" i="57" l="1"/>
  <c r="Q25" i="9"/>
  <c r="T30" i="4"/>
  <c r="E22" i="33"/>
  <c r="E24" i="9"/>
  <c r="E23" i="9"/>
  <c r="M27" i="4"/>
  <c r="AC9" i="9"/>
  <c r="G17" i="4"/>
  <c r="M26" i="4"/>
  <c r="D24" i="33"/>
  <c r="E10" i="33"/>
  <c r="Q30" i="9"/>
  <c r="Q21" i="9"/>
  <c r="AC18" i="9"/>
  <c r="N10" i="4"/>
  <c r="D9" i="33"/>
  <c r="Q26" i="9"/>
  <c r="Q10" i="9"/>
  <c r="M30" i="4"/>
  <c r="E30" i="33"/>
  <c r="E25" i="33"/>
  <c r="D20" i="33"/>
  <c r="E26" i="9"/>
  <c r="E15" i="9"/>
  <c r="AC21" i="9"/>
  <c r="S22" i="4"/>
  <c r="T29" i="4"/>
  <c r="F24" i="33"/>
  <c r="E19" i="9"/>
  <c r="N17" i="4"/>
  <c r="M25" i="4"/>
  <c r="F26" i="33"/>
  <c r="AC23" i="9"/>
  <c r="G9" i="4"/>
  <c r="M31" i="4"/>
  <c r="T25" i="4"/>
  <c r="F30" i="33"/>
  <c r="D17" i="33"/>
  <c r="E28" i="9"/>
  <c r="N9" i="4"/>
  <c r="Q8" i="9"/>
  <c r="D10" i="33"/>
  <c r="E9" i="9"/>
  <c r="D11" i="33"/>
  <c r="G11" i="4"/>
  <c r="E10" i="9"/>
  <c r="E16" i="33"/>
  <c r="Q15" i="9"/>
  <c r="F17" i="33"/>
  <c r="AC16" i="9"/>
  <c r="U17" i="4"/>
  <c r="E22" i="9"/>
  <c r="F23" i="4"/>
  <c r="D23" i="33"/>
  <c r="Q23" i="9"/>
  <c r="E24" i="33"/>
  <c r="M24" i="4"/>
  <c r="E25" i="9"/>
  <c r="D26" i="33"/>
  <c r="AC26" i="9"/>
  <c r="T27" i="4"/>
  <c r="F27" i="33"/>
  <c r="E30" i="9"/>
  <c r="N16" i="4"/>
  <c r="F20" i="33"/>
  <c r="F26" i="4"/>
  <c r="U20" i="4"/>
  <c r="G10" i="4"/>
  <c r="F31" i="4"/>
  <c r="M29" i="4"/>
  <c r="Q12" i="9"/>
  <c r="E13" i="33"/>
  <c r="O13" i="4"/>
  <c r="AC13" i="9"/>
  <c r="F14" i="33"/>
  <c r="V14" i="4"/>
  <c r="E29" i="33"/>
  <c r="E9" i="33"/>
  <c r="F23" i="54"/>
  <c r="F25" i="4"/>
  <c r="F30" i="4"/>
  <c r="F31" i="33"/>
  <c r="F16" i="33"/>
  <c r="E20" i="33"/>
  <c r="AC30" i="9"/>
  <c r="N11" i="4"/>
  <c r="U19" i="4"/>
  <c r="U16" i="4"/>
  <c r="D22" i="33"/>
  <c r="AC25" i="9"/>
  <c r="F30" i="54"/>
  <c r="G16" i="4"/>
  <c r="F27" i="4"/>
  <c r="N20" i="4"/>
  <c r="U11" i="4"/>
  <c r="U9" i="4"/>
  <c r="F29" i="33"/>
  <c r="F25" i="33"/>
  <c r="E17" i="33"/>
  <c r="F10" i="33"/>
  <c r="F9" i="33"/>
  <c r="E21" i="9"/>
  <c r="E22" i="4"/>
  <c r="F11" i="33"/>
  <c r="G23" i="54"/>
  <c r="F15" i="58"/>
  <c r="F12" i="58" s="1"/>
  <c r="H12" i="58" s="1"/>
  <c r="Q17" i="9"/>
  <c r="E19" i="33"/>
  <c r="D19" i="33"/>
  <c r="E18" i="9"/>
  <c r="N19" i="4"/>
  <c r="U18" i="4"/>
  <c r="F18" i="33"/>
  <c r="N18" i="4"/>
  <c r="G18" i="4"/>
  <c r="E17" i="9"/>
  <c r="D8" i="33"/>
  <c r="F7" i="54"/>
  <c r="F8" i="33"/>
  <c r="Q7" i="9"/>
  <c r="E7" i="9"/>
  <c r="N8" i="4"/>
  <c r="U8" i="4"/>
  <c r="G16" i="54"/>
  <c r="G14" i="54" s="1"/>
  <c r="L15" i="58"/>
  <c r="L12" i="58" s="1"/>
  <c r="F16" i="54"/>
  <c r="F15" i="54"/>
  <c r="I15" i="58"/>
  <c r="G12" i="58"/>
  <c r="I12" i="58" s="1"/>
  <c r="I17" i="57"/>
  <c r="H17" i="57"/>
  <c r="H15" i="54"/>
  <c r="G15" i="57"/>
  <c r="F15" i="57"/>
  <c r="F12" i="57" s="1"/>
  <c r="H30" i="54"/>
  <c r="G30" i="54"/>
  <c r="H23" i="54"/>
  <c r="G7" i="54"/>
  <c r="F9" i="54"/>
  <c r="H7" i="54"/>
  <c r="C58" i="53"/>
  <c r="D58" i="53"/>
  <c r="E58" i="53"/>
  <c r="C59" i="53"/>
  <c r="D59" i="53"/>
  <c r="E59" i="53"/>
  <c r="E66" i="53" s="1"/>
  <c r="E68" i="53" s="1"/>
  <c r="C60" i="53"/>
  <c r="D60" i="53"/>
  <c r="E60" i="53"/>
  <c r="C61" i="53"/>
  <c r="D61" i="53"/>
  <c r="E61" i="53"/>
  <c r="C62" i="53"/>
  <c r="D62" i="53"/>
  <c r="D68" i="53" s="1"/>
  <c r="E62" i="53"/>
  <c r="C63" i="53"/>
  <c r="D63" i="53"/>
  <c r="E63" i="53"/>
  <c r="C64" i="53"/>
  <c r="D64" i="53"/>
  <c r="E64" i="53"/>
  <c r="C65" i="53"/>
  <c r="D65" i="53"/>
  <c r="E65" i="53"/>
  <c r="D66" i="53"/>
  <c r="C45" i="52"/>
  <c r="C47" i="52" s="1"/>
  <c r="D45" i="52"/>
  <c r="D47" i="52" s="1"/>
  <c r="D49" i="52" s="1"/>
  <c r="D51" i="52" s="1"/>
  <c r="E45" i="52"/>
  <c r="C46" i="52"/>
  <c r="D46" i="52"/>
  <c r="E46" i="52"/>
  <c r="E47" i="52" s="1"/>
  <c r="E49" i="52" s="1"/>
  <c r="E51" i="52" s="1"/>
  <c r="C49" i="52"/>
  <c r="C51" i="52" s="1"/>
  <c r="C70" i="51"/>
  <c r="D70" i="51"/>
  <c r="E70" i="51"/>
  <c r="C71" i="51"/>
  <c r="D71" i="51"/>
  <c r="D84" i="51" s="1"/>
  <c r="E71" i="51"/>
  <c r="C72" i="51"/>
  <c r="D72" i="51"/>
  <c r="E72" i="51"/>
  <c r="C73" i="51"/>
  <c r="C74" i="51"/>
  <c r="D74" i="51"/>
  <c r="E74" i="51"/>
  <c r="C75" i="51"/>
  <c r="D75" i="51"/>
  <c r="E75" i="51"/>
  <c r="C76" i="51"/>
  <c r="C84" i="51" s="1"/>
  <c r="D76" i="51"/>
  <c r="E76" i="51"/>
  <c r="C77" i="51"/>
  <c r="D77" i="51"/>
  <c r="E77" i="51"/>
  <c r="C78" i="51"/>
  <c r="D78" i="51"/>
  <c r="E78" i="51"/>
  <c r="C79" i="51"/>
  <c r="D79" i="51"/>
  <c r="E79" i="51"/>
  <c r="C80" i="51"/>
  <c r="D80" i="51"/>
  <c r="E80" i="51"/>
  <c r="C81" i="51"/>
  <c r="D81" i="51"/>
  <c r="E81" i="51"/>
  <c r="C82" i="51"/>
  <c r="D82" i="51"/>
  <c r="C83" i="51"/>
  <c r="D83" i="51"/>
  <c r="E84" i="51"/>
  <c r="C44" i="50"/>
  <c r="D44" i="50"/>
  <c r="E44" i="50"/>
  <c r="C44" i="49"/>
  <c r="D44" i="49"/>
  <c r="E44" i="49"/>
  <c r="C44" i="48"/>
  <c r="D44" i="48"/>
  <c r="E44" i="48"/>
  <c r="C44" i="47"/>
  <c r="D44" i="47"/>
  <c r="E44" i="47"/>
  <c r="D44" i="46"/>
  <c r="E44" i="46"/>
  <c r="E44" i="44"/>
  <c r="D44" i="44"/>
  <c r="C44" i="44"/>
  <c r="H15" i="58" l="1"/>
  <c r="Q27" i="9"/>
  <c r="H14" i="54"/>
  <c r="F13" i="33"/>
  <c r="AC12" i="9"/>
  <c r="V13" i="4"/>
  <c r="Q11" i="9"/>
  <c r="E12" i="33"/>
  <c r="E27" i="9"/>
  <c r="AC27" i="9"/>
  <c r="Q20" i="9"/>
  <c r="AC20" i="9"/>
  <c r="G8" i="54"/>
  <c r="G6" i="54" s="1"/>
  <c r="D6" i="32" s="1"/>
  <c r="O14" i="4"/>
  <c r="Q13" i="9"/>
  <c r="E14" i="33"/>
  <c r="E20" i="9"/>
  <c r="F14" i="54"/>
  <c r="H13" i="4"/>
  <c r="E12" i="9"/>
  <c r="D13" i="33"/>
  <c r="D14" i="33"/>
  <c r="E13" i="9"/>
  <c r="H14" i="4"/>
  <c r="AC6" i="9"/>
  <c r="E6" i="9"/>
  <c r="Q6" i="9"/>
  <c r="H8" i="54"/>
  <c r="H6" i="54" s="1"/>
  <c r="E6" i="32" s="1"/>
  <c r="F8" i="54"/>
  <c r="F6" i="54" s="1"/>
  <c r="C6" i="32" s="1"/>
  <c r="L15" i="57"/>
  <c r="L12" i="57" s="1"/>
  <c r="K15" i="57"/>
  <c r="K12" i="57" s="1"/>
  <c r="G12" i="57"/>
  <c r="H15" i="57"/>
  <c r="I15" i="57"/>
  <c r="C66" i="53"/>
  <c r="C68" i="53" s="1"/>
  <c r="C43" i="37"/>
  <c r="D43" i="37"/>
  <c r="C48" i="37"/>
  <c r="D48" i="37"/>
  <c r="AC11" i="9" l="1"/>
  <c r="AB11" i="9" s="1"/>
  <c r="F12" i="33"/>
  <c r="E11" i="9"/>
  <c r="D11" i="9" s="1"/>
  <c r="H12" i="57"/>
  <c r="I12" i="57"/>
  <c r="F48" i="37"/>
  <c r="AB17" i="9"/>
  <c r="AB18" i="9"/>
  <c r="AB19" i="9"/>
  <c r="AB13" i="9"/>
  <c r="AB15" i="9"/>
  <c r="AB21" i="9"/>
  <c r="AB7" i="9"/>
  <c r="AB8" i="9"/>
  <c r="AB9" i="9"/>
  <c r="AB10" i="9"/>
  <c r="AB12" i="9"/>
  <c r="AB14" i="9"/>
  <c r="AB16" i="9"/>
  <c r="AB22" i="9"/>
  <c r="AB23" i="9"/>
  <c r="AB24" i="9"/>
  <c r="AB25" i="9"/>
  <c r="AB26" i="9"/>
  <c r="AB27" i="9"/>
  <c r="AB28" i="9"/>
  <c r="AB29" i="9"/>
  <c r="AB30" i="9"/>
  <c r="AB6" i="9"/>
  <c r="P22" i="9"/>
  <c r="P26" i="9"/>
  <c r="P30" i="9"/>
  <c r="P17" i="9"/>
  <c r="P7" i="9"/>
  <c r="P8" i="9"/>
  <c r="P18" i="9"/>
  <c r="P9" i="9"/>
  <c r="P19" i="9"/>
  <c r="P10" i="9"/>
  <c r="P11" i="9"/>
  <c r="P12" i="9"/>
  <c r="P13" i="9"/>
  <c r="P14" i="9"/>
  <c r="P15" i="9"/>
  <c r="P16" i="9"/>
  <c r="P21" i="9"/>
  <c r="P23" i="9"/>
  <c r="P24" i="9"/>
  <c r="P25" i="9"/>
  <c r="P27" i="9"/>
  <c r="P28" i="9"/>
  <c r="P29" i="9"/>
  <c r="P6" i="9"/>
  <c r="D7" i="9"/>
  <c r="D17" i="9"/>
  <c r="D8" i="9"/>
  <c r="D18" i="9"/>
  <c r="D9" i="9"/>
  <c r="D19" i="9"/>
  <c r="D10" i="9"/>
  <c r="D12" i="9"/>
  <c r="D13" i="9"/>
  <c r="D14" i="9"/>
  <c r="D15" i="9"/>
  <c r="D16" i="9"/>
  <c r="D20" i="9"/>
  <c r="D21" i="9"/>
  <c r="D22" i="9"/>
  <c r="D23" i="9"/>
  <c r="D24" i="9"/>
  <c r="D25" i="9"/>
  <c r="D26" i="9"/>
  <c r="D27" i="9"/>
  <c r="D28" i="9"/>
  <c r="D29" i="9"/>
  <c r="D30" i="9"/>
  <c r="D6" i="9"/>
  <c r="E28" i="4"/>
  <c r="G28" i="4"/>
  <c r="H28" i="4"/>
  <c r="I28" i="4"/>
  <c r="J28" i="4"/>
  <c r="E21" i="4"/>
  <c r="G21" i="4"/>
  <c r="H21" i="4"/>
  <c r="I21" i="4"/>
  <c r="J21" i="4"/>
  <c r="E12" i="4"/>
  <c r="F12" i="4"/>
  <c r="G12" i="4"/>
  <c r="I12" i="4"/>
  <c r="J12" i="4"/>
  <c r="E7" i="4"/>
  <c r="F7" i="4"/>
  <c r="H7" i="4"/>
  <c r="I7" i="4"/>
  <c r="J7" i="4"/>
  <c r="L7" i="4"/>
  <c r="M7" i="4"/>
  <c r="O7" i="4"/>
  <c r="P7" i="4"/>
  <c r="Q7" i="4"/>
  <c r="L12" i="4"/>
  <c r="M12" i="4"/>
  <c r="N12" i="4"/>
  <c r="P12" i="4"/>
  <c r="Q12" i="4"/>
  <c r="L21" i="4"/>
  <c r="N21" i="4"/>
  <c r="O21" i="4"/>
  <c r="P21" i="4"/>
  <c r="Q21" i="4"/>
  <c r="L28" i="4"/>
  <c r="M28" i="4"/>
  <c r="N28" i="4"/>
  <c r="O28" i="4"/>
  <c r="P28" i="4"/>
  <c r="Q28" i="4"/>
  <c r="S28" i="4"/>
  <c r="U28" i="4"/>
  <c r="V28" i="4"/>
  <c r="W28" i="4"/>
  <c r="X28" i="4"/>
  <c r="U21" i="4"/>
  <c r="V21" i="4"/>
  <c r="W21" i="4"/>
  <c r="X21" i="4"/>
  <c r="S12" i="4"/>
  <c r="T12" i="4"/>
  <c r="U12" i="4"/>
  <c r="W12" i="4"/>
  <c r="X12" i="4"/>
  <c r="X7" i="4"/>
  <c r="S7" i="4"/>
  <c r="T7" i="4"/>
  <c r="V7" i="4"/>
  <c r="W7" i="4"/>
  <c r="R18" i="4"/>
  <c r="R19" i="4"/>
  <c r="R20" i="4"/>
  <c r="R8" i="4"/>
  <c r="R9" i="4"/>
  <c r="R10" i="4"/>
  <c r="R11" i="4"/>
  <c r="U7" i="4"/>
  <c r="R30" i="4"/>
  <c r="R31" i="4"/>
  <c r="R29" i="4"/>
  <c r="R27" i="4"/>
  <c r="K31" i="4"/>
  <c r="K29" i="4"/>
  <c r="D30" i="4"/>
  <c r="D29" i="4"/>
  <c r="D31" i="4"/>
  <c r="F28" i="4"/>
  <c r="T21" i="4"/>
  <c r="R25" i="4"/>
  <c r="R26" i="4"/>
  <c r="R22" i="4"/>
  <c r="R23" i="4"/>
  <c r="K24" i="4"/>
  <c r="K26" i="4"/>
  <c r="K23" i="4"/>
  <c r="K22" i="4"/>
  <c r="K27" i="4"/>
  <c r="K25" i="4"/>
  <c r="D24" i="4"/>
  <c r="D27" i="4"/>
  <c r="D22" i="4"/>
  <c r="D25" i="4"/>
  <c r="D26" i="4"/>
  <c r="D23" i="4"/>
  <c r="W6" i="4" l="1"/>
  <c r="X6" i="4"/>
  <c r="I6" i="4"/>
  <c r="J6" i="4"/>
  <c r="E6" i="4"/>
  <c r="D28" i="4"/>
  <c r="D5" i="9"/>
  <c r="R7" i="4"/>
  <c r="L6" i="4"/>
  <c r="S21" i="4"/>
  <c r="S6" i="4" s="1"/>
  <c r="R24" i="4"/>
  <c r="R21" i="4" s="1"/>
  <c r="T28" i="4"/>
  <c r="T6" i="4" s="1"/>
  <c r="K21" i="4"/>
  <c r="M21" i="4"/>
  <c r="M6" i="4" s="1"/>
  <c r="D21" i="4"/>
  <c r="F21" i="4"/>
  <c r="F6" i="4" s="1"/>
  <c r="P6" i="4"/>
  <c r="Q6" i="4"/>
  <c r="R28" i="4"/>
  <c r="K30" i="4"/>
  <c r="K28" i="4" s="1"/>
  <c r="U6" i="4"/>
  <c r="R14" i="4"/>
  <c r="K14" i="4"/>
  <c r="D14" i="4"/>
  <c r="K13" i="4" l="1"/>
  <c r="K12" i="4" s="1"/>
  <c r="O12" i="4"/>
  <c r="O6" i="4" s="1"/>
  <c r="R13" i="4"/>
  <c r="R12" i="4" s="1"/>
  <c r="V12" i="4"/>
  <c r="V6" i="4" s="1"/>
  <c r="D13" i="4"/>
  <c r="D12" i="4" s="1"/>
  <c r="H12" i="4"/>
  <c r="H6" i="4" s="1"/>
  <c r="AA17" i="9" l="1"/>
  <c r="AA8" i="9"/>
  <c r="AA18" i="9"/>
  <c r="AA9" i="9"/>
  <c r="AA19" i="9"/>
  <c r="AA10" i="9"/>
  <c r="O17" i="9"/>
  <c r="O8" i="9"/>
  <c r="O18" i="9"/>
  <c r="O9" i="9"/>
  <c r="O19" i="9"/>
  <c r="O10" i="9"/>
  <c r="F6" i="9"/>
  <c r="G6" i="9"/>
  <c r="H6" i="9"/>
  <c r="I6" i="9"/>
  <c r="J6" i="9"/>
  <c r="K6" i="9"/>
  <c r="L6" i="9"/>
  <c r="M6" i="9"/>
  <c r="N6" i="9"/>
  <c r="F11" i="9"/>
  <c r="G11" i="9"/>
  <c r="I11" i="9"/>
  <c r="J11" i="9"/>
  <c r="L11" i="9"/>
  <c r="M11" i="9"/>
  <c r="N11" i="9"/>
  <c r="K12" i="9"/>
  <c r="K11" i="9" s="1"/>
  <c r="H13" i="9"/>
  <c r="H11" i="9" s="1"/>
  <c r="F14" i="9"/>
  <c r="G14" i="9"/>
  <c r="H14" i="9"/>
  <c r="I14" i="9"/>
  <c r="J14" i="9"/>
  <c r="K14" i="9"/>
  <c r="L14" i="9"/>
  <c r="M14" i="9"/>
  <c r="N14" i="9"/>
  <c r="F27" i="9"/>
  <c r="G27" i="9"/>
  <c r="H27" i="9"/>
  <c r="I27" i="9"/>
  <c r="J27" i="9"/>
  <c r="K27" i="9"/>
  <c r="L27" i="9"/>
  <c r="M27" i="9"/>
  <c r="N27" i="9"/>
  <c r="F30" i="9"/>
  <c r="G30" i="9"/>
  <c r="H30" i="9"/>
  <c r="I30" i="9"/>
  <c r="J30" i="9"/>
  <c r="K30" i="9"/>
  <c r="L30" i="9"/>
  <c r="M30" i="9"/>
  <c r="N30" i="9"/>
  <c r="K18" i="4"/>
  <c r="K9" i="4"/>
  <c r="K19" i="4"/>
  <c r="K10" i="4"/>
  <c r="K20" i="4"/>
  <c r="K11" i="4"/>
  <c r="D9" i="4"/>
  <c r="D19" i="4"/>
  <c r="D10" i="4"/>
  <c r="D20" i="4"/>
  <c r="D11" i="4"/>
  <c r="G7" i="4"/>
  <c r="I5" i="9" l="1"/>
  <c r="K8" i="4"/>
  <c r="K7" i="4" s="1"/>
  <c r="N7" i="4"/>
  <c r="F5" i="9"/>
  <c r="N5" i="9"/>
  <c r="M5" i="9"/>
  <c r="H5" i="9"/>
  <c r="J5" i="9"/>
  <c r="O5" i="9"/>
  <c r="K5" i="9"/>
  <c r="G5" i="9"/>
  <c r="L5" i="9"/>
  <c r="C11" i="32" l="1"/>
  <c r="D11" i="32"/>
  <c r="E11" i="32"/>
  <c r="C8" i="32"/>
  <c r="D8" i="32"/>
  <c r="E8" i="32"/>
  <c r="D6" i="33" l="1"/>
  <c r="AA28" i="9" l="1"/>
  <c r="AD6" i="9"/>
  <c r="AE6" i="9"/>
  <c r="AF6" i="9"/>
  <c r="AG6" i="9"/>
  <c r="AH6" i="9"/>
  <c r="AI6" i="9"/>
  <c r="AJ6" i="9"/>
  <c r="AK6" i="9"/>
  <c r="AL6" i="9"/>
  <c r="AA7" i="9"/>
  <c r="AA6" i="9" s="1"/>
  <c r="AE11" i="9"/>
  <c r="AG11" i="9"/>
  <c r="AJ11" i="9"/>
  <c r="AI12" i="9"/>
  <c r="AF13" i="9"/>
  <c r="AK11" i="9"/>
  <c r="AD14" i="9"/>
  <c r="AE14" i="9"/>
  <c r="AF14" i="9"/>
  <c r="AG14" i="9"/>
  <c r="AH14" i="9"/>
  <c r="AI14" i="9"/>
  <c r="AJ14" i="9"/>
  <c r="AK14" i="9"/>
  <c r="AL14" i="9"/>
  <c r="AA16" i="9"/>
  <c r="AA21" i="9"/>
  <c r="AA22" i="9"/>
  <c r="AA23" i="9"/>
  <c r="AA24" i="9"/>
  <c r="AA25" i="9"/>
  <c r="AA26" i="9"/>
  <c r="AD27" i="9"/>
  <c r="AE27" i="9"/>
  <c r="AF27" i="9"/>
  <c r="AG27" i="9"/>
  <c r="AH27" i="9"/>
  <c r="AI27" i="9"/>
  <c r="AJ27" i="9"/>
  <c r="AK27" i="9"/>
  <c r="AL27" i="9"/>
  <c r="AD30" i="9"/>
  <c r="AE30" i="9"/>
  <c r="AF30" i="9"/>
  <c r="AG30" i="9"/>
  <c r="AH30" i="9"/>
  <c r="AI30" i="9"/>
  <c r="AJ30" i="9"/>
  <c r="AK30" i="9"/>
  <c r="AL30" i="9"/>
  <c r="AA30" i="9"/>
  <c r="AD11" i="9" l="1"/>
  <c r="AE5" i="9" s="1"/>
  <c r="AI11" i="9"/>
  <c r="AJ5" i="9" s="1"/>
  <c r="AL11" i="9"/>
  <c r="AM5" i="9" s="1"/>
  <c r="AD5" i="9"/>
  <c r="AK5" i="9"/>
  <c r="AF11" i="9"/>
  <c r="AG5" i="9" s="1"/>
  <c r="AF5" i="9"/>
  <c r="AH5" i="9"/>
  <c r="AL5" i="9"/>
  <c r="AH11" i="9"/>
  <c r="AI5" i="9" s="1"/>
  <c r="AA29" i="9"/>
  <c r="AA27" i="9" s="1"/>
  <c r="AA15" i="9"/>
  <c r="AA13" i="9"/>
  <c r="AA12" i="9"/>
  <c r="AA11" i="9" l="1"/>
  <c r="O28" i="9" l="1"/>
  <c r="O23" i="9"/>
  <c r="T13" i="9" l="1"/>
  <c r="W12" i="9"/>
  <c r="O24" i="9" l="1"/>
  <c r="O22" i="9"/>
  <c r="O15" i="9"/>
  <c r="Z11" i="9"/>
  <c r="O13" i="9"/>
  <c r="O12" i="9"/>
  <c r="O7" i="9"/>
  <c r="O6" i="9" s="1"/>
  <c r="O26" i="9"/>
  <c r="O25" i="9"/>
  <c r="O16" i="9"/>
  <c r="Z30" i="9"/>
  <c r="Y30" i="9"/>
  <c r="X30" i="9"/>
  <c r="W30" i="9"/>
  <c r="V30" i="9"/>
  <c r="U30" i="9"/>
  <c r="T30" i="9"/>
  <c r="S30" i="9"/>
  <c r="R30" i="9"/>
  <c r="Z27" i="9"/>
  <c r="Y27" i="9"/>
  <c r="X27" i="9"/>
  <c r="W27" i="9"/>
  <c r="V27" i="9"/>
  <c r="U27" i="9"/>
  <c r="T27" i="9"/>
  <c r="S27" i="9"/>
  <c r="R27" i="9"/>
  <c r="O21" i="9"/>
  <c r="Z14" i="9"/>
  <c r="Y14" i="9"/>
  <c r="X14" i="9"/>
  <c r="W14" i="9"/>
  <c r="V14" i="9"/>
  <c r="U14" i="9"/>
  <c r="T14" i="9"/>
  <c r="S14" i="9"/>
  <c r="R14" i="9"/>
  <c r="Y11" i="9"/>
  <c r="X11" i="9"/>
  <c r="U11" i="9"/>
  <c r="S11" i="9"/>
  <c r="Z6" i="9"/>
  <c r="Y6" i="9"/>
  <c r="X6" i="9"/>
  <c r="W6" i="9"/>
  <c r="V6" i="9"/>
  <c r="U6" i="9"/>
  <c r="T6" i="9"/>
  <c r="S6" i="9"/>
  <c r="R6" i="9"/>
  <c r="O30" i="9" l="1"/>
  <c r="Y5" i="9"/>
  <c r="V5" i="9"/>
  <c r="R5" i="9"/>
  <c r="T5" i="9"/>
  <c r="Z5" i="9"/>
  <c r="AA5" i="9"/>
  <c r="R11" i="9"/>
  <c r="S5" i="9" s="1"/>
  <c r="V11" i="9"/>
  <c r="W5" i="9" s="1"/>
  <c r="O29" i="9"/>
  <c r="O27" i="9" s="1"/>
  <c r="O11" i="9"/>
  <c r="T11" i="9"/>
  <c r="U5" i="9" s="1"/>
  <c r="W11" i="9"/>
  <c r="X5" i="9" s="1"/>
  <c r="R17" i="4" l="1"/>
  <c r="R16" i="4"/>
  <c r="K17" i="4"/>
  <c r="R6" i="4" l="1"/>
  <c r="K16" i="4"/>
  <c r="K6" i="4" s="1"/>
  <c r="N6" i="4"/>
  <c r="G6" i="4"/>
  <c r="AB20" i="9"/>
  <c r="F6" i="33"/>
  <c r="P20" i="9"/>
  <c r="E6" i="33"/>
  <c r="D17" i="4"/>
  <c r="D16" i="4"/>
  <c r="D18" i="4"/>
  <c r="D8" i="4"/>
  <c r="D7" i="4" l="1"/>
  <c r="P5" i="9"/>
  <c r="O20" i="9"/>
  <c r="O14" i="9" s="1"/>
  <c r="AB5" i="9"/>
  <c r="AA20" i="9"/>
  <c r="AA14" i="9" s="1"/>
  <c r="D6" i="4" l="1"/>
  <c r="E68" i="51"/>
</calcChain>
</file>

<file path=xl/sharedStrings.xml><?xml version="1.0" encoding="utf-8"?>
<sst xmlns="http://schemas.openxmlformats.org/spreadsheetml/2006/main" count="1769" uniqueCount="606">
  <si>
    <t>2021թ.</t>
  </si>
  <si>
    <t>2022թ.</t>
  </si>
  <si>
    <t>Ծրագրային դասիչը</t>
  </si>
  <si>
    <t>Ընդամենը</t>
  </si>
  <si>
    <t>Հավելված N 4. Բյուջետային ծրագրերի գծով ամփոփ ծախսերն ըստ բյուջետային ծախսերի տնտեսագիտական դասակարգման հոդվածների</t>
  </si>
  <si>
    <r>
      <rPr>
        <b/>
        <i/>
        <sz val="8"/>
        <rFont val="GHEA Grapalat"/>
        <family val="3"/>
      </rPr>
      <t>5133</t>
    </r>
    <r>
      <rPr>
        <i/>
        <sz val="8"/>
        <rFont val="GHEA Grapalat"/>
        <family val="3"/>
      </rPr>
      <t xml:space="preserve">
Գեոդեզիական  քարտեզագրական ծախսեր</t>
    </r>
  </si>
  <si>
    <r>
      <rPr>
        <b/>
        <i/>
        <sz val="8"/>
        <rFont val="GHEA Grapalat"/>
        <family val="3"/>
      </rPr>
      <t>5134</t>
    </r>
    <r>
      <rPr>
        <i/>
        <sz val="8"/>
        <rFont val="GHEA Grapalat"/>
        <family val="3"/>
      </rPr>
      <t xml:space="preserve">
Նախագծահետազոտական ծախսեր</t>
    </r>
  </si>
  <si>
    <r>
      <rPr>
        <b/>
        <i/>
        <sz val="8"/>
        <rFont val="GHEA Grapalat"/>
        <family val="3"/>
      </rPr>
      <t>4861</t>
    </r>
    <r>
      <rPr>
        <i/>
        <sz val="8"/>
        <rFont val="GHEA Grapalat"/>
        <family val="3"/>
      </rPr>
      <t xml:space="preserve">
Այլ ծախսեր</t>
    </r>
  </si>
  <si>
    <t>2021թ բյուջե (հազ. դրամ</t>
  </si>
  <si>
    <t>Հավելված N 8. Բյուջետային ծրագրերի/միջոցառումների գծով ծախսերը՝ վարչատարածքային բաժանմամբ (ըստ մարզերի)</t>
  </si>
  <si>
    <t>Երևան քաղաք</t>
  </si>
  <si>
    <t>ՀՀ Արարատի մարզ</t>
  </si>
  <si>
    <t>ՀՀ Արմավիրի մարզ</t>
  </si>
  <si>
    <t>ՀՀ Գեղարքունիքի մարզ</t>
  </si>
  <si>
    <t>ՀՀ Լոռու մարզ</t>
  </si>
  <si>
    <t>ՀՀ Սյունիքի մարզ</t>
  </si>
  <si>
    <t>ՀՀ Վայոց Ձորի մարզ</t>
  </si>
  <si>
    <t>ՀՀ Տավուշի մարզ</t>
  </si>
  <si>
    <t>ՀՀ Շիրակի մարզ</t>
  </si>
  <si>
    <t>ՀՀ Կոտայքի մարզ</t>
  </si>
  <si>
    <t>ՀՀ Արագածոտնի մարզ</t>
  </si>
  <si>
    <t>2023թ.</t>
  </si>
  <si>
    <t>ՏԵՂԵԿԱՆՔ</t>
  </si>
  <si>
    <t>Դասիչը</t>
  </si>
  <si>
    <t xml:space="preserve"> Շրջակա միջավայրի նախարարության կողմից պետական բյուջեի ֆինանսավորմամբ իրականացվող ծրագրերն ու միջոցառումները</t>
  </si>
  <si>
    <t>ՀՀ 2018թ. բյուջե</t>
  </si>
  <si>
    <t>Ծրագրի</t>
  </si>
  <si>
    <t>Միջոցառման</t>
  </si>
  <si>
    <t>Ընդամենը շրջակա միջավայրի  նախարարություն
այդ թվում`</t>
  </si>
  <si>
    <t>Ընթացիկ</t>
  </si>
  <si>
    <t>Կապիտալ</t>
  </si>
  <si>
    <t xml:space="preserve"> Շրջակա միջավայրի վրա ազդեցության գնահատում և մոնիթորինգ</t>
  </si>
  <si>
    <t xml:space="preserve"> 1155</t>
  </si>
  <si>
    <t xml:space="preserve"> Բնական պաշարների և բնության հատուկ պահպանվող տարածքների կառավարում և պահպանում</t>
  </si>
  <si>
    <t xml:space="preserve"> 1173</t>
  </si>
  <si>
    <t xml:space="preserve"> Անտառների կառավարում</t>
  </si>
  <si>
    <t>Ծրագրի /միջոցառում անվանումը</t>
  </si>
  <si>
    <t>Հիդրոօդերևութաբանական ծառայություններ</t>
  </si>
  <si>
    <t>2022թ բյուջե (հազ. դրամ</t>
  </si>
  <si>
    <t>2023թ բյուջե (հազ. դրամ</t>
  </si>
  <si>
    <t>ՀՀ 2021-2023 ՄԺԾԾ  բյուջետային հայտ
(գործող ծրագրեր)</t>
  </si>
  <si>
    <t>Կենսառեսուրսների կառավարման գործակալություն</t>
  </si>
  <si>
    <t>Ընդերքի և հողերի պահպանության քաղաքականության վարչություն</t>
  </si>
  <si>
    <t>Հավելված N 6. Նոր նախաձեռնությունների ֆինանսավորման աղբյուրները (ամփոփ) և առաջնահերթությունները</t>
  </si>
  <si>
    <t>Աղյուսակ 1. Նոր նախաձեռնությունների ֆինանսավորման աղբյուրները (ամփոփ)</t>
  </si>
  <si>
    <t>Նոր նախաձեռնությունների գծով ընդհանուր ծախսերը</t>
  </si>
  <si>
    <t>Նոր նախաձեռնությունների ֆինանսավորման այլ աղբյուրներ</t>
  </si>
  <si>
    <t xml:space="preserve">(տող 2.1 + տող 2.2.) </t>
  </si>
  <si>
    <t>Այլ աղբյուրներից ակնկալվող ֆինանսավորում</t>
  </si>
  <si>
    <t>Այլ ծրագրերից ակնկալվող ծախսային խնայողություններ</t>
  </si>
  <si>
    <t>Նոր նախաձեռնությունների զուտ ազդեցությունը պետական բյուջեի վրա (ընդհանուր ծախս` հանած եկամտի այլընտրանքային աղբյուրներ և/կամ այլ ծրագրերից խնայողություններ)</t>
  </si>
  <si>
    <t>(տող 1 – տող 2)</t>
  </si>
  <si>
    <t xml:space="preserve">ՀՀ տարածքում աղտոտված, դեգրադացված հողերի մոնիթորինգի </t>
  </si>
  <si>
    <t>Պարտադիր ծախսերին առնչվող նոր նախաձեռնություններ</t>
  </si>
  <si>
    <t>Միջոցառում</t>
  </si>
  <si>
    <t>Ծրագիր</t>
  </si>
  <si>
    <t>Նոր նախաձեռնության (Ծրագրի/ միջոցառման) անվանումը</t>
  </si>
  <si>
    <t>Ծրագրային դասիչը[1]</t>
  </si>
  <si>
    <t xml:space="preserve">Աղյուսակ 2. Նոր նախաձեռնությունների միջև առաջնահերթությունները[1] </t>
  </si>
  <si>
    <t xml:space="preserve">Արարատյան արտեզյան ավազանի ստորերկրյա ջրային ռեսուրսերի գնահատում` հաշվի առնելով կլիմայական փոփոխությունները </t>
  </si>
  <si>
    <t>Հյուսիսային ջրավազանային տարածքի կառավարման պլանի մշակում</t>
  </si>
  <si>
    <t xml:space="preserve">Առցանց հոսքաչափական սարքավորումների միասնական տեղեկատվական համակարգ </t>
  </si>
  <si>
    <t>Ջրային ռեսուրսների ողջամիտ օգտագործման և պահպանության ռազմավարության մշակում</t>
  </si>
  <si>
    <t>ՀՀ բուսական աշխարհի պետական հաշվառում</t>
  </si>
  <si>
    <t xml:space="preserve"> ՀՀ կենդանական աշխարհի պետական հաշվառում</t>
  </si>
  <si>
    <t xml:space="preserve">  Շրջակա միջավայրի նախարարության կողմից ՀՀ 2021-2023թթ. միջնաժամկետ ծախսային ծրագրերի (ՄԺԾԾ) բյուջետային հայտ 
(Նոր նախաձեռնություններ)</t>
  </si>
  <si>
    <t>Ընդերքօգտագործման թափոնների լքված/տիրոզուրկ տեղամասերի և օբյեկտների ռեկուլտիվացիայի նախագծային փաթեթների մշակման աշխատանքներ</t>
  </si>
  <si>
    <t xml:space="preserve"> ՀՀ բնության հատուկ պահպանվող տարածքներում սողանքավտանգ տեղամասերի մոնիթորինգային համակարգի ստեղծում</t>
  </si>
  <si>
    <t>Հակահրդեհային միջոցառումների իրականացում</t>
  </si>
  <si>
    <t>Նախագծանախահաշվային փաստաթղթերի կազմում</t>
  </si>
  <si>
    <t>Հիդրոօդերեվութաբանական դիտարկումների  պետական ցանցի փուլային  արդիականացում և ավտոմատացում</t>
  </si>
  <si>
    <t>Հիդրոօդերեվութաբանական դիտարկումների համակարգի  բարելավում  Սևանա լճի ավազանում</t>
  </si>
  <si>
    <t>Մթնոլորտային  երևույթների  վրա   ակտիվ   ներգործություն</t>
  </si>
  <si>
    <t>«Հայանտառ» ՊՈԱԿ-ի կարողությունների զարգացում</t>
  </si>
  <si>
    <t>«Հայանտառ» ՊՈԱԿ-ի  վարչական ապարատի տեխնիկական կարողությունների ընդլայնում</t>
  </si>
  <si>
    <t>«Հայանտառ» ՊՈԱԿ-ի «Անտառտնտեսություն» մասնաճյուղերի համար գրասենյակների ձեռբերում</t>
  </si>
  <si>
    <t>«Հայանտառ» ՊՈԱԿ-ի «Անտառտնտեսություն» մասնաճյուղերի  գրասենյակների վերանորոգման համար նախագծանախահաշվային փաստաթղթերի կազմում</t>
  </si>
  <si>
    <t xml:space="preserve"> 1071</t>
  </si>
  <si>
    <t>Շրջակա միջավայրի ոլորտում պետական քաղաքականության մշակում« ծրագրերի համակարգում և մոնիտորինգ</t>
  </si>
  <si>
    <r>
      <rPr>
        <b/>
        <i/>
        <sz val="8"/>
        <rFont val="GHEA Grapalat"/>
        <family val="3"/>
      </rPr>
      <t>5121</t>
    </r>
    <r>
      <rPr>
        <i/>
        <sz val="8"/>
        <rFont val="GHEA Grapalat"/>
        <family val="3"/>
      </rPr>
      <t xml:space="preserve">
տրանսպորտային սարքավորումներ</t>
    </r>
  </si>
  <si>
    <r>
      <t xml:space="preserve">5121
</t>
    </r>
    <r>
      <rPr>
        <i/>
        <sz val="8"/>
        <rFont val="GHEA Grapalat"/>
        <family val="3"/>
      </rPr>
      <t>տրանսպորտային սարքավորումներ</t>
    </r>
  </si>
  <si>
    <r>
      <t xml:space="preserve">4637
</t>
    </r>
    <r>
      <rPr>
        <sz val="9"/>
        <rFont val="GHEA Grapalat"/>
        <family val="3"/>
      </rPr>
      <t>Ընթացիկ դրամաշնորհներ պետական և համայնքների ոչ առևտրային կազմակերպություններին</t>
    </r>
  </si>
  <si>
    <r>
      <rPr>
        <b/>
        <sz val="9"/>
        <rFont val="GHEA Grapalat"/>
        <family val="3"/>
      </rPr>
      <t>4655</t>
    </r>
    <r>
      <rPr>
        <sz val="9"/>
        <rFont val="GHEA Grapalat"/>
        <family val="3"/>
      </rPr>
      <t xml:space="preserve">
</t>
    </r>
    <r>
      <rPr>
        <sz val="8"/>
        <rFont val="GHEA Grapalat"/>
        <family val="3"/>
      </rPr>
      <t>Կապիտալ դրամաշնորհներ պետական և համայնքային ոչ առևտրային կազմակերպություններին</t>
    </r>
  </si>
  <si>
    <r>
      <rPr>
        <b/>
        <sz val="8"/>
        <rFont val="GHEA Grapalat"/>
        <family val="3"/>
      </rPr>
      <t>4637</t>
    </r>
    <r>
      <rPr>
        <sz val="8"/>
        <rFont val="GHEA Grapalat"/>
        <family val="3"/>
      </rPr>
      <t xml:space="preserve">
Ընթացիկ դրամաշնորհներ պետական և համայնքների ոչ առևտրային կազմակերպություններին</t>
    </r>
  </si>
  <si>
    <r>
      <t xml:space="preserve">4655
</t>
    </r>
    <r>
      <rPr>
        <sz val="9"/>
        <rFont val="GHEA Grapalat"/>
        <family val="3"/>
      </rPr>
      <t>Կապիտալ դրամաշնորհներ պետական և համայնքային ոչ առևտրային կազմակերպություններին</t>
    </r>
  </si>
  <si>
    <r>
      <t xml:space="preserve">4637
</t>
    </r>
    <r>
      <rPr>
        <sz val="9"/>
        <rFont val="GHEA Grapalat"/>
        <family val="3"/>
      </rPr>
      <t>Կապիտալ դրամաշնորհներ պետական և համայնքային ոչ առևտրային կազմակերպություններին</t>
    </r>
  </si>
  <si>
    <t>2023թ 
(հազ. դրամ)</t>
  </si>
  <si>
    <t>2022թ
 (հազ. դրամ)</t>
  </si>
  <si>
    <t>2021թ 
(հազ. դրամ)</t>
  </si>
  <si>
    <t>13.Այլ անհրաժեշտ տեղեկատվություն և հիմնավորումներ</t>
  </si>
  <si>
    <t xml:space="preserve">12. Նոր նախաձեռնության իրականացման այլ եղանակներ արտահայտող այլընտրանքներ </t>
  </si>
  <si>
    <t>11. Արդյունքների այլ մակարդակներ արտահայտող այլընտրանքներ</t>
  </si>
  <si>
    <t>X</t>
  </si>
  <si>
    <t>Այլ աղբյուրներ</t>
  </si>
  <si>
    <t>Պետական բյուջե</t>
  </si>
  <si>
    <t>ՀՀ դրամ</t>
  </si>
  <si>
    <t>10. Ֆինանսավորման աղբյուրը</t>
  </si>
  <si>
    <t>9. Պահանջվող ռեսուրսները</t>
  </si>
  <si>
    <t>հատ</t>
  </si>
  <si>
    <r>
      <t xml:space="preserve">Միջոցառման ավարտի տարեթիվը </t>
    </r>
    <r>
      <rPr>
        <vertAlign val="superscript"/>
        <sz val="10"/>
        <color theme="1"/>
        <rFont val="GHEA Grapalat"/>
        <family val="3"/>
      </rPr>
      <t xml:space="preserve">21 </t>
    </r>
  </si>
  <si>
    <t xml:space="preserve">2021թ. </t>
  </si>
  <si>
    <t>Չափի միավորը</t>
  </si>
  <si>
    <r>
      <t xml:space="preserve">8.Արդյունքային չափորոշիչները </t>
    </r>
    <r>
      <rPr>
        <vertAlign val="superscript"/>
        <sz val="10"/>
        <color theme="1"/>
        <rFont val="GHEA Grapalat"/>
        <family val="3"/>
      </rPr>
      <t xml:space="preserve">20 </t>
    </r>
  </si>
  <si>
    <t>Կառաջանան խոչընդոտներ ջրային ռեսուրսների կառավարման արդյունավետության բարձրացման համար</t>
  </si>
  <si>
    <t>7. Նոր նախաձեռնությունը չֆինանսավորելու դեպքում ծագող խնդիրները</t>
  </si>
  <si>
    <t>Արարատյան արտեզյան ավազանի ստորերկրյա ջրային ռեսուրսների պահպանություն, արդյունավետ կառավարում և վերականգնում</t>
  </si>
  <si>
    <t>6. Սպասվող օգուտները</t>
  </si>
  <si>
    <t>Իրականացվելու են հետևյալ քայլերը 
• դաշտային ուսումնասիրությունների արդյունքում Արարատյան արտեզյան ավազանի ստորերկրյա ջրային ռեսուրսների քանակական և որակական գնահատում, 
• կլիմայի փոփոխության սցենարների ուսումնասիրություն,
• ջրի վրա բնական և մարդածին գործոնների ելակետային ազդեցության գնահատում
• կլիմայի փոփոխության լավատեսական և վատատեսական սցենարների մշակում,
• խոցելի հատվածների սահմանում,
• առկա տվյալների ամփոփում և վերլուծություն</t>
  </si>
  <si>
    <t>5. Նկարագրությունը</t>
  </si>
  <si>
    <t xml:space="preserve">Արարատյան արտեզյան ավազանի ստորերկրյա ջրային ռեսուրսների գնահատում և արդյունավետ կառավարում
                           </t>
  </si>
  <si>
    <t>4. Նպատակը</t>
  </si>
  <si>
    <t>ՀՀ ջրային օրենսգիրք,  Ջրի ազգային ծրագրի մասին ՀՀ օրենք, Ջրի ազգային քաղաքականության մասին ՀՀ օրենք</t>
  </si>
  <si>
    <t xml:space="preserve">Պարտադիր կամ հայեցողական պարտավորությունը սահմանող օրենսդրական հիմքերը </t>
  </si>
  <si>
    <t>Պարտադիր պարտավորության շրջանակներում գործադիր մարմնի հայեցողական իրավասությունների շրջանակները</t>
  </si>
  <si>
    <t>Պարտադիր կամ հայեցողական  պարտավորությունների շրջանակը</t>
  </si>
  <si>
    <r>
      <rPr>
        <sz val="10"/>
        <color theme="1"/>
        <rFont val="Wingdings"/>
        <charset val="2"/>
      </rPr>
      <t>o</t>
    </r>
    <r>
      <rPr>
        <sz val="10"/>
        <color theme="1"/>
        <rFont val="GHEA Grapalat"/>
        <family val="3"/>
      </rPr>
      <t xml:space="preserve"> Պարտադիր ծախսային պարտավորություն      
X Հայեցողական ծախսային պարտավորություն, այդ թվում՝
󠆢 Շարունակական                    □ Ոչ շարունակական </t>
    </r>
  </si>
  <si>
    <t xml:space="preserve">3.5  Նոր նախաձեռնության ծախսերի հիմքում դրված պարտավորության բնույթը՝ </t>
  </si>
  <si>
    <r>
      <t xml:space="preserve">     󠆢 </t>
    </r>
    <r>
      <rPr>
        <sz val="10"/>
        <color theme="1"/>
        <rFont val="GHEA Grapalat"/>
        <family val="3"/>
      </rPr>
      <t xml:space="preserve">Գոյություն ունեցող միջոցառման ընդլայնում (հիմնավորումներ և բացատրություններ)՝ </t>
    </r>
  </si>
  <si>
    <r>
      <t xml:space="preserve">3.4  </t>
    </r>
    <r>
      <rPr>
        <sz val="12"/>
        <color theme="1"/>
        <rFont val="GHEA Grapalat"/>
        <family val="3"/>
      </rPr>
      <t xml:space="preserve">X </t>
    </r>
    <r>
      <rPr>
        <sz val="10"/>
        <color theme="1"/>
        <rFont val="GHEA Grapalat"/>
        <family val="3"/>
      </rPr>
      <t xml:space="preserve">Նոր միջոցառում (հիմնավորումներ և բացատրություններ)՝ Արարատյան դաշտը Հայաստանի ամենամեծ հարթավայրն է: Այն տեղակայված է 800-1000 մ բարձրության վրա և համարվում է բարձրորակ արտեզյան ստորերկրյա բնական ջրի ամենախոշոր ստորերկրյա ավազան, որն բացառիկ նշանակություն ունի Հայաստանի տնտեսության համար։ Արարատյան արտեզյան ավազանի ստորերկրյա ջրային ռեսւորսները համարվում են Հայաստանի խմելու ջրի ռազմավարական աղբյուր։ Բացի այդ, Արարատյան դաշտը Հայաստանի ամենախոշոր գյուղատնտեսական գոտին է, որն ապահովում է ողջ երկրի գյուղմթերքների արտադրանքի մոտ 40%-ը:  Արարատյան արտեզյան ավազանի ստորերկրյա ջրային ռեսուրսները պահպանությունը և վերականգնումը կարևորագույն խնդիր է, որը հանդիսանում է առաջնահերթություն ջրային ռեսուսների կառավարման և պահպանության մարմնի համար:  ՀՀ ջրային ոլորտում կլիմայի գլոբալ փոփոխության ազդեցության, նրա մեղմման և հարմարվողականության դրսևորումները բերում են ջրային հաշվեկշռի, հատկապես ջրային ռեսուրսների ու ջրապահանջի փոփոխության: Այդ փոփոխությունը տարբեր տարածաշրջանում կարող է ունենալ տարբեր արտահայտություններ: Կլիմայի գլոբալ փոփոխության պատճառով կարող են փոխվել ջրային ռեսուրսների քանակական և ռեժիմային բնութագրերը: Կլիմայի փոփոխությամբ պայմանավորված խոցելի են հատկապես ջրային ռեսուրսների քանակական և որակական ցուցանիշները: Կլիմայական փոփոխությունը նաև արտահայտվում է Արարատյան արտեզյան ավազանում, ուստի անհրաժեշտ է գնահատել առկա պաշարները, օգտագործելի և վարեկանգնվող պաշարները` հաշվի առնելով կլիմայական գլոբալ փոփոխությունները: </t>
    </r>
  </si>
  <si>
    <r>
      <t xml:space="preserve">     X </t>
    </r>
    <r>
      <rPr>
        <sz val="10"/>
        <color theme="1"/>
        <rFont val="GHEA Grapalat"/>
        <family val="3"/>
      </rPr>
      <t>Ապրանք և ծառայություն</t>
    </r>
    <r>
      <rPr>
        <sz val="14"/>
        <color theme="1"/>
        <rFont val="GHEA Grapalat"/>
        <family val="3"/>
      </rPr>
      <t xml:space="preserve"> 󠄑󠆢 </t>
    </r>
    <r>
      <rPr>
        <sz val="10"/>
        <color theme="1"/>
        <rFont val="GHEA Grapalat"/>
        <family val="3"/>
      </rPr>
      <t xml:space="preserve">Տրանսֆերտ </t>
    </r>
    <r>
      <rPr>
        <sz val="14"/>
        <color theme="1"/>
        <rFont val="GHEA Grapalat"/>
        <family val="3"/>
      </rPr>
      <t xml:space="preserve">□ </t>
    </r>
    <r>
      <rPr>
        <sz val="10"/>
        <color theme="1"/>
        <rFont val="GHEA Grapalat"/>
        <family val="3"/>
      </rPr>
      <t xml:space="preserve">Այլ (նկարագրություն) </t>
    </r>
  </si>
  <si>
    <t xml:space="preserve">3.3 Միջոցառման (պետության միջամտության տեսակը)՝ </t>
  </si>
  <si>
    <t xml:space="preserve">3.2 Միջոցառման կոդը՝   </t>
  </si>
  <si>
    <r>
      <t xml:space="preserve">3.1 Միջոցառման անվանումը՝ </t>
    </r>
    <r>
      <rPr>
        <b/>
        <sz val="10"/>
        <color theme="1"/>
        <rFont val="GHEA Grapalat"/>
        <family val="3"/>
      </rPr>
      <t xml:space="preserve">Արարատյան արտեզյան ավազանի ստորերկրյա ջրային ռեսուրսերի գնահատում` հաշվի առնելով կլիմայական փոփոխությունները </t>
    </r>
  </si>
  <si>
    <t xml:space="preserve">3. Միջոցառումը </t>
  </si>
  <si>
    <r>
      <t>2.3</t>
    </r>
    <r>
      <rPr>
        <sz val="14"/>
        <color theme="1"/>
        <rFont val="GHEA Grapalat"/>
        <family val="3"/>
      </rPr>
      <t xml:space="preserve"> </t>
    </r>
    <r>
      <rPr>
        <sz val="10"/>
        <color theme="1"/>
        <rFont val="GHEA Grapalat"/>
        <family val="3"/>
      </rPr>
      <t xml:space="preserve">Նոր ծրագիր (հիմնավորումներ և բացատրություններ)՝ Արարատյան արտեզյան ավազանի ստորերկրյա ջրային ռեսուրսները կարևորագույն պաշար է: Վերջին տարիներին նկատվում է  Արարատյան արտեզյան ավազան ջրային ռեսուրսների մակարդակի նվազում: Արարատյան արտեզյան ավազանի ջրային ռեսուրսների արդյունավետ կառավարման համար անհրաժեշտ է հատկորոշել առկա ջրային ռեսուրսները և սահմանել հետագա արդյունավետ կառավարման քայլերը: 
</t>
    </r>
  </si>
  <si>
    <t xml:space="preserve">2.2 Ծրագրի կոդը՝ </t>
  </si>
  <si>
    <r>
      <t xml:space="preserve">2.1 Ծրագրի անվանումը՝ </t>
    </r>
    <r>
      <rPr>
        <b/>
        <sz val="10"/>
        <color theme="1"/>
        <rFont val="GHEA Grapalat"/>
        <family val="3"/>
      </rPr>
      <t xml:space="preserve">Արարատյան արտեզյան ավազանի ստորերկրյա ջրային ռեսուրսերի պահպանություն և վերականգնում </t>
    </r>
  </si>
  <si>
    <t>2. Ծրագիրը</t>
  </si>
  <si>
    <r>
      <t>1.2</t>
    </r>
    <r>
      <rPr>
        <sz val="14"/>
        <color theme="1"/>
        <rFont val="GHEA Grapalat"/>
        <family val="3"/>
      </rPr>
      <t xml:space="preserve"> </t>
    </r>
    <r>
      <rPr>
        <sz val="10"/>
        <color theme="1"/>
        <rFont val="GHEA Grapalat"/>
        <family val="3"/>
      </rPr>
      <t>Նոր նախաձեռնությանն առնչվող այլ պետական մարմինների անվանումները՝ Տարածքային կառավարման և ենթակառուցվածների, Առողջապահության, Ֆինանսների, Էկոնոմիկայի, Արտակարգ իրավիճակների</t>
    </r>
  </si>
  <si>
    <t>1.1 Պետական մարմնի անվանումը՝   Շրջակա միջավայրի նախարարություն</t>
  </si>
  <si>
    <t xml:space="preserve">1. Պետական մարմինը </t>
  </si>
  <si>
    <t>Հավելված N 2. Նոր նախաձեռնությունների ներկայացման ձևաչափ</t>
  </si>
  <si>
    <r>
      <t xml:space="preserve">Հյուսիսային ջրավազանային տարածքի կառավարման պլանի նախագիծ   </t>
    </r>
    <r>
      <rPr>
        <sz val="12"/>
        <color theme="1"/>
        <rFont val="GHEA Grapalat"/>
        <family val="3"/>
      </rPr>
      <t xml:space="preserve"> </t>
    </r>
  </si>
  <si>
    <t xml:space="preserve">Չի կատարվելու ՀՀ կառավարության 2019-2023թթ հնգամյա ծրագիրը, ՀՀ ջրային օրենսգիրքի 17-րդ հոդվածը, 2006թ. նոյեմբերի 27-ի «Հայաստանի Հանրապետության ջրի ազգային ծրագրի մասին» ՀՀ օրենքի պահանջները </t>
  </si>
  <si>
    <t xml:space="preserve">Հյուսիսային ջրավազանային տարածքի կառավարման պլանի կազմումը կնպաստի Հյուսիսային ջրավազանում ջրի ազգային ու ռազմավարական պաշարների հստակեցմանը, ջրի առաջարկի և պահանջարկի հավասարակշռմանը, որը իր հերթին կբերի ջրային ռեսուրսի արդյունավետ և ճիշտ կառավարմանը, ինչպես նաև ջրային ռեսուրսի խնայողությանը: </t>
  </si>
  <si>
    <t xml:space="preserve">Հյուսիսային ջրավազանային տարածքի կառավարման պլանի մշակման շրջանակներում հստակ կսահմանվեն.
• ջրօգտագործման ներկա ու ցանկալի վիճակը և գործառույթների բացահայտումը
• ջրային ռեսուրսների կառավարման առանձնահատկություններով տարանջատված ջրային մարմինների դասակարգումը 
• կտրվի ջրի վրա բնական և մարդածին գործոնների ազդեցության գնահատում
• կհստակեցվեն էկոլոգիական հոսքի որոշման սկզբունքները և առանձնահատկությունները
• ըստ տարբեր բաղադրիչների կտրվի ջրային ռեսուրսի տնտեսական արժեքը
• կմշակվեն հիդրոլոգիական, քիմիական, հիդրոկենսաբանական և այլ կանխատեսումները՝ ելնելով կլիմայի փոփոխությունից:
• կմշակվեն Հյուսիսային ջրավազանային տարածքում ցանկալի վիճակին հասնելուն ուղղված միջոցառումների ծրագիր
</t>
  </si>
  <si>
    <t xml:space="preserve">Հյուսիսային (Դեբեդ, Աղստև գետերը` իրենց ջրհավաքներով, և Քուռ գետի վտակները` իրենց ջրհավաքներով)  ջրավազանային տարածքի կառավարման պլանի մշակումը նպատակաուղղված է հավասարակշռելու ջրօգտագործողների՝ ներառյալ համայնքների, էներգետիկայի, արդյունաբերության և գյուղատնտեսության փոխկապակցված հարաբերությունները, ինչպես նաև աջակցելու ջրային ռեսուրսների կառավարման համար պատասխանատու մարմիններին, վարչական մարմիններին և հանրությանը՝ ջրային ռեսուրսների ոլորտում որոշումների կայացմանը, և վերջին հաշվով դրանց ռացիոնալ և արդյունավետ օգտագործմանը:
 Հյուսիսային ջրավազանային կառավարման պլանի նպատակն է հավասարակշռել ջրավազանում ջրի առաջարկը և պահանջարկը:                              </t>
  </si>
  <si>
    <t xml:space="preserve">ՀՀ կառավարության 2019թ. մայիսի 16 -ի N 650-Լ որոշում, ՀՀ ջրային օրենսգիրքի 17-րդ հոդված, 2006թ. նոյեմբերի 27-ի «Հայաստանի Հանրապետության ջրի ազգային ծրագրի մասին» ՀՀ օրենք,  ՀՀ կառավարության 2017թ. հոկտեմբերի 26-ի «Հայաստանի Հանրապետության կառավարության 2011 թվականի փետրվարի 3-ի նիստի N4 արձանագրության 5-րդ կետով հավանության արժանացած արձանագրային որոշման մեջ փոփոխություններ և լրացումներ կատարելու մասին» N45 արձանագրային որոշում
</t>
  </si>
  <si>
    <t xml:space="preserve">Հյուսիսային ջրավազանային տարածքի կառավարման պլանի  մշակման շրջանակներում որպես Պարտադիր պարտավորություն պետք է իրականացվեն.
1.Հյուսիսային ջրավազանի հիմնական նկարագրի կազմման համար անհրաժեշտ տվյալների հավաքագրում
2.Դաշտային աշխատանքների արդյունքում հաշվի առնելով հավաքագրված տվյալները՝ ջրի պահանջարկի գնահատում ըստ ոլորտների
3.Տվյալների ճշգրիտ ամփոփում  և արդյունքում վերջնական ծրագրի կազմում:
</t>
  </si>
  <si>
    <r>
      <t xml:space="preserve">X Պարտադիր ծախսային պարտավորություն      
</t>
    </r>
    <r>
      <rPr>
        <sz val="10"/>
        <color theme="1"/>
        <rFont val="Wingdings"/>
        <charset val="2"/>
      </rPr>
      <t>o</t>
    </r>
    <r>
      <rPr>
        <sz val="10"/>
        <color theme="1"/>
        <rFont val="GHEA Grapalat"/>
        <family val="3"/>
      </rPr>
      <t xml:space="preserve"> Հայեցողական ծախսային պարտավորություն, այդ թվում՝
󠆢 Շարունակական                    □ Ոչ շարունակական </t>
    </r>
  </si>
  <si>
    <r>
      <t xml:space="preserve">3.5  </t>
    </r>
    <r>
      <rPr>
        <b/>
        <sz val="10"/>
        <color theme="1"/>
        <rFont val="GHEA Grapalat"/>
        <family val="3"/>
      </rPr>
      <t xml:space="preserve">Նոր նախաձեռնության ծախսերի հիմքում դրված պարտավորության բնույթը՝ </t>
    </r>
  </si>
  <si>
    <r>
      <t xml:space="preserve">     </t>
    </r>
    <r>
      <rPr>
        <b/>
        <sz val="14"/>
        <color theme="1"/>
        <rFont val="GHEA Grapalat"/>
        <family val="3"/>
      </rPr>
      <t xml:space="preserve">󠆢 </t>
    </r>
    <r>
      <rPr>
        <b/>
        <sz val="10"/>
        <color theme="1"/>
        <rFont val="GHEA Grapalat"/>
        <family val="3"/>
      </rPr>
      <t>Գոյություն ունեցող միջոցառման ընդլայնում (հիմնավորումներ և բացատրություններ)՝</t>
    </r>
    <r>
      <rPr>
        <sz val="10"/>
        <color theme="1"/>
        <rFont val="GHEA Grapalat"/>
        <family val="3"/>
      </rPr>
      <t xml:space="preserve"> </t>
    </r>
  </si>
  <si>
    <r>
      <rPr>
        <b/>
        <sz val="10"/>
        <color theme="1"/>
        <rFont val="GHEA Grapalat"/>
        <family val="3"/>
      </rPr>
      <t>3.2 Միջոցառման կոդը՝</t>
    </r>
    <r>
      <rPr>
        <sz val="10"/>
        <color theme="1"/>
        <rFont val="GHEA Grapalat"/>
        <family val="3"/>
      </rPr>
      <t xml:space="preserve">   </t>
    </r>
  </si>
  <si>
    <r>
      <rPr>
        <b/>
        <sz val="10"/>
        <color theme="1"/>
        <rFont val="GHEA Grapalat"/>
        <family val="3"/>
      </rPr>
      <t>1.1 Պետական մարմնի անվանումը՝</t>
    </r>
    <r>
      <rPr>
        <sz val="10"/>
        <color theme="1"/>
        <rFont val="GHEA Grapalat"/>
        <family val="3"/>
      </rPr>
      <t xml:space="preserve">   Շրջակա միջավայրի նախարարություն</t>
    </r>
  </si>
  <si>
    <r>
      <t xml:space="preserve">13.Այլ անհրաժեշտ տեղեկատվություն և հիմնավորումներ </t>
    </r>
    <r>
      <rPr>
        <vertAlign val="superscript"/>
        <sz val="10"/>
        <color theme="1"/>
        <rFont val="GHEA Grapalat"/>
        <family val="3"/>
      </rPr>
      <t xml:space="preserve">26 </t>
    </r>
  </si>
  <si>
    <t>Այլընտրանք # Միջազգային կազմակերպությունների կողմից ֆինանսավորում</t>
  </si>
  <si>
    <r>
      <t xml:space="preserve">12. Նոր նախաձեռնության իրականացման այլ եղանակներ արտահայտող այլընտրանքներ </t>
    </r>
    <r>
      <rPr>
        <vertAlign val="superscript"/>
        <sz val="10"/>
        <color theme="1"/>
        <rFont val="GHEA Grapalat"/>
        <family val="3"/>
      </rPr>
      <t xml:space="preserve">25 </t>
    </r>
  </si>
  <si>
    <t>Այլընտրանք # 2 (նվազագույն արդյունքների սցենար)</t>
  </si>
  <si>
    <t>Միջոցառման ավարտի տարեթիվը</t>
  </si>
  <si>
    <r>
      <t xml:space="preserve">10. Ֆինանսավորման աղբյուրը </t>
    </r>
    <r>
      <rPr>
        <vertAlign val="superscript"/>
        <sz val="10"/>
        <color theme="1"/>
        <rFont val="GHEA Grapalat"/>
        <family val="3"/>
      </rPr>
      <t xml:space="preserve">23 </t>
    </r>
  </si>
  <si>
    <t>Համակարգը սպասարկող աշխատակիցների վերապատրաստում</t>
  </si>
  <si>
    <t>Ծրագրի տեխնիկական առաջադրանքի մշակում</t>
  </si>
  <si>
    <t>Առցանց հոսքաչափական սարքավորումների միասնական տեղեկատվական համակարգի ստեղծում</t>
  </si>
  <si>
    <r>
      <t xml:space="preserve">9. Պահանջվող ռեսուրսները </t>
    </r>
    <r>
      <rPr>
        <vertAlign val="superscript"/>
        <sz val="10"/>
        <color theme="1"/>
        <rFont val="GHEA Grapalat"/>
        <family val="3"/>
      </rPr>
      <t xml:space="preserve">22 </t>
    </r>
  </si>
  <si>
    <t xml:space="preserve">Հայաստանի Հանրապետությունում գործող հէկ-երի և փոքր հէկերի, ձկնաբուծական տնտեսությունների, ոռոգման և խմելու ջրամատակարարման և այլ ջրային համակարգերի կողմից փաստացի օգտագործված ջրի կառավարում, կորուստների և ապօրինի ջրօգտագործման  դեպքերի հսկողության սահմանում։ </t>
  </si>
  <si>
    <r>
      <t xml:space="preserve">7. Նոր նախաձեռնությունը չֆինանսավորելու դեպքում ծագող խնդիրները </t>
    </r>
    <r>
      <rPr>
        <vertAlign val="superscript"/>
        <sz val="10"/>
        <color theme="1"/>
        <rFont val="GHEA Grapalat"/>
        <family val="3"/>
      </rPr>
      <t xml:space="preserve">19 </t>
    </r>
  </si>
  <si>
    <t>Հնարավորություն կընձեռի առցանց ռեժիմով ստանալ և ցուցադրել համապատասխան տեղեկություններ ջրային ռեսուրսների օգտագործման վերաբերյալ, ջրային ռեսուրսների ապօրինի օգտագործման կանխագելման և բարելավմանն ուղղված միջոցառումների իրականացմանը:</t>
  </si>
  <si>
    <r>
      <t xml:space="preserve">6. Սպասվող օգուտները </t>
    </r>
    <r>
      <rPr>
        <vertAlign val="superscript"/>
        <sz val="10"/>
        <color theme="1"/>
        <rFont val="GHEA Grapalat"/>
        <family val="3"/>
      </rPr>
      <t xml:space="preserve">18 </t>
    </r>
  </si>
  <si>
    <r>
      <t xml:space="preserve">5. Նկարագրությունը </t>
    </r>
    <r>
      <rPr>
        <vertAlign val="superscript"/>
        <sz val="10"/>
        <color theme="1"/>
        <rFont val="GHEA Grapalat"/>
        <family val="3"/>
      </rPr>
      <t xml:space="preserve">17 </t>
    </r>
  </si>
  <si>
    <t>Համակարգի ներդրումը նպատակ ունի ստեղծել hարթակ, որը կնպաստի ջրային ռեսուրսների հաշվառման, փաստացի ջրածախսերի հսկեղության, իրազեկվածության մակարդակի բարձրացմանը ջրօգտագործողների և ջրային ռեսուրսների կառավարման գործակալության մասնակցությամբ իրականցվող ջրային ռեսուրսների կառավարման բարեփոխումներ:</t>
  </si>
  <si>
    <r>
      <t xml:space="preserve">4. Նպատակը </t>
    </r>
    <r>
      <rPr>
        <vertAlign val="superscript"/>
        <sz val="10"/>
        <color theme="1"/>
        <rFont val="GHEA Grapalat"/>
        <family val="3"/>
      </rPr>
      <t xml:space="preserve">16 </t>
    </r>
  </si>
  <si>
    <r>
      <t xml:space="preserve">2019 թվականի  հունվարի 17 </t>
    </r>
    <r>
      <rPr>
        <sz val="10"/>
        <color rgb="FF000000"/>
        <rFont val="Courier New"/>
        <family val="3"/>
      </rPr>
      <t> </t>
    </r>
    <r>
      <rPr>
        <sz val="10"/>
        <color rgb="FF000000"/>
        <rFont val="GHEA Grapalat"/>
        <family val="3"/>
      </rPr>
      <t>Ջրախնայող եխնոլոգիաների ներդրման հայեցակարգը եվ հայեցակարգից բխող միջոցառումների ծրագիրը հաստատելու մասին N 39-Լ որոշում։</t>
    </r>
  </si>
  <si>
    <t>Առցանց հոսքաչափական սարքավորումների  միասնական տեղեկատվական համակարգի ստեղծում</t>
  </si>
  <si>
    <t>ՀՀ ջրային օրենսգիրք</t>
  </si>
  <si>
    <t xml:space="preserve">2002թ հունիսի 4-ի </t>
  </si>
  <si>
    <r>
      <t xml:space="preserve">Պարտադիր կամ հայեցողական պարտավորությունը սահմանող օրենսդրական հիմքերը </t>
    </r>
    <r>
      <rPr>
        <vertAlign val="superscript"/>
        <sz val="10"/>
        <color theme="1"/>
        <rFont val="GHEA Grapalat"/>
        <family val="3"/>
      </rPr>
      <t xml:space="preserve">15 </t>
    </r>
  </si>
  <si>
    <r>
      <t>Պարտադիր պարտավորության շրջանակներում գործադիր մարմնի հայեցողական իրավասությունների շրջանակները</t>
    </r>
    <r>
      <rPr>
        <vertAlign val="superscript"/>
        <sz val="10"/>
        <color theme="1"/>
        <rFont val="GHEA Grapalat"/>
        <family val="3"/>
      </rPr>
      <t>14</t>
    </r>
    <r>
      <rPr>
        <sz val="10"/>
        <color theme="1"/>
        <rFont val="GHEA Grapalat"/>
        <family val="3"/>
      </rPr>
      <t xml:space="preserve"> </t>
    </r>
  </si>
  <si>
    <r>
      <t>Պարտադիր կամ հայեցողական  պարտավորությունների շրջանակը</t>
    </r>
    <r>
      <rPr>
        <vertAlign val="superscript"/>
        <sz val="10"/>
        <color theme="1"/>
        <rFont val="GHEA Grapalat"/>
        <family val="3"/>
      </rPr>
      <t>13</t>
    </r>
    <r>
      <rPr>
        <sz val="10"/>
        <color theme="1"/>
        <rFont val="GHEA Grapalat"/>
        <family val="3"/>
      </rPr>
      <t xml:space="preserve"> </t>
    </r>
  </si>
  <si>
    <r>
      <t xml:space="preserve">□ </t>
    </r>
    <r>
      <rPr>
        <sz val="10"/>
        <color theme="1"/>
        <rFont val="GHEA Grapalat"/>
        <family val="3"/>
      </rPr>
      <t xml:space="preserve">Շարունակական </t>
    </r>
    <r>
      <rPr>
        <vertAlign val="superscript"/>
        <sz val="10"/>
        <color theme="1"/>
        <rFont val="GHEA Grapalat"/>
        <family val="3"/>
      </rPr>
      <t xml:space="preserve">                   </t>
    </r>
    <r>
      <rPr>
        <sz val="14"/>
        <color theme="1"/>
        <rFont val="GHEA Grapalat"/>
        <family val="3"/>
      </rPr>
      <t xml:space="preserve">□ </t>
    </r>
    <r>
      <rPr>
        <sz val="10"/>
        <color theme="1"/>
        <rFont val="GHEA Grapalat"/>
        <family val="3"/>
      </rPr>
      <t xml:space="preserve">Ոչ շարունակական </t>
    </r>
  </si>
  <si>
    <r>
      <t xml:space="preserve">□ </t>
    </r>
    <r>
      <rPr>
        <sz val="10"/>
        <color theme="1"/>
        <rFont val="GHEA Grapalat"/>
        <family val="3"/>
      </rPr>
      <t>Պարտադիր ծախսային պարտավորություն        x</t>
    </r>
    <r>
      <rPr>
        <sz val="14"/>
        <color theme="1"/>
        <rFont val="GHEA Grapalat"/>
        <family val="3"/>
      </rPr>
      <t xml:space="preserve"> </t>
    </r>
    <r>
      <rPr>
        <sz val="10"/>
        <color theme="1"/>
        <rFont val="GHEA Grapalat"/>
        <family val="3"/>
      </rPr>
      <t>Հայեցողական ծախսային պարտավորություն, այդ թվում՝</t>
    </r>
  </si>
  <si>
    <r>
      <t xml:space="preserve">3.5 Նոր նախաձեռնության ծախսերի հիմքում դրված պարտավորության բնույթը՝ </t>
    </r>
    <r>
      <rPr>
        <vertAlign val="superscript"/>
        <sz val="10"/>
        <color theme="1"/>
        <rFont val="GHEA Grapalat"/>
        <family val="3"/>
      </rPr>
      <t xml:space="preserve">12 </t>
    </r>
  </si>
  <si>
    <r>
      <t xml:space="preserve">□ </t>
    </r>
    <r>
      <rPr>
        <sz val="10"/>
        <color theme="1"/>
        <rFont val="GHEA Grapalat"/>
        <family val="3"/>
      </rPr>
      <t xml:space="preserve">Գոյություն ունեցող միջոցառման ընդլայնում (հիմնավորումներ և բացատրություններ)՝ </t>
    </r>
    <r>
      <rPr>
        <vertAlign val="superscript"/>
        <sz val="10"/>
        <color theme="1"/>
        <rFont val="GHEA Grapalat"/>
        <family val="3"/>
      </rPr>
      <t xml:space="preserve">11 </t>
    </r>
  </si>
  <si>
    <t>Առցանց հոսքաչափական սարքավորումների տվյալների ստացման միասնական տեղեկատվական համակարգը կապահովի ինչպես ջրօգտագործողների կողմից փաստացի ջրօգտագործման տվյալների հավաքագրման, վերլուծության և համեմատման գործընթացը, այնպես էլ այլ ջրային համակարգերի և սեփական միջոցներով տեղադրված հոսքաչափական սարքերից տվյալների հավաքագրման  և ջրային ռեսուրսների ռացիոնալ օգտագործման և հսկողության իրականացման՝ ներառյալ մոնիտորինգի համակարգի ներդրման գործընթացը։</t>
  </si>
  <si>
    <r>
      <t xml:space="preserve">3.4  </t>
    </r>
    <r>
      <rPr>
        <sz val="14"/>
        <color theme="1"/>
        <rFont val="GHEA Grapalat"/>
        <family val="3"/>
      </rPr>
      <t xml:space="preserve">□ </t>
    </r>
    <r>
      <rPr>
        <sz val="10"/>
        <color theme="1"/>
        <rFont val="GHEA Grapalat"/>
        <family val="3"/>
      </rPr>
      <t xml:space="preserve">Նոր միջոցառում (հիմնավորումներ և բացատրություններ)՝ </t>
    </r>
    <r>
      <rPr>
        <vertAlign val="superscript"/>
        <sz val="10"/>
        <color theme="1"/>
        <rFont val="GHEA Grapalat"/>
        <family val="3"/>
      </rPr>
      <t>10</t>
    </r>
    <r>
      <rPr>
        <sz val="10"/>
        <color theme="1"/>
        <rFont val="GHEA Grapalat"/>
        <family val="3"/>
      </rPr>
      <t xml:space="preserve"> </t>
    </r>
  </si>
  <si>
    <r>
      <t xml:space="preserve">□ </t>
    </r>
    <r>
      <rPr>
        <sz val="10"/>
        <color theme="1"/>
        <rFont val="GHEA Grapalat"/>
        <family val="3"/>
      </rPr>
      <t>Այլ (նկարագրություն) _____________________________________________________________________________________________</t>
    </r>
  </si>
  <si>
    <r>
      <t xml:space="preserve">x </t>
    </r>
    <r>
      <rPr>
        <sz val="10"/>
        <color theme="1"/>
        <rFont val="GHEA Grapalat"/>
        <family val="3"/>
      </rPr>
      <t>Ապրանք և ծառայություն</t>
    </r>
    <r>
      <rPr>
        <sz val="14"/>
        <color theme="1"/>
        <rFont val="GHEA Grapalat"/>
        <family val="3"/>
      </rPr>
      <t xml:space="preserve">                      □ </t>
    </r>
    <r>
      <rPr>
        <sz val="10"/>
        <color theme="1"/>
        <rFont val="GHEA Grapalat"/>
        <family val="3"/>
      </rPr>
      <t xml:space="preserve">Տրանսֆերտ                                                      </t>
    </r>
  </si>
  <si>
    <t xml:space="preserve">3.3 Միջոցառման (պետության միջամտության) տեսակը՝ </t>
  </si>
  <si>
    <r>
      <t xml:space="preserve">3.2 Միջոցառման դասիչը՝ </t>
    </r>
    <r>
      <rPr>
        <vertAlign val="superscript"/>
        <sz val="10"/>
        <color theme="1"/>
        <rFont val="GHEA Grapalat"/>
        <family val="3"/>
      </rPr>
      <t>9</t>
    </r>
    <r>
      <rPr>
        <sz val="10"/>
        <color theme="1"/>
        <rFont val="GHEA Grapalat"/>
        <family val="3"/>
      </rPr>
      <t xml:space="preserve">    _______________________</t>
    </r>
  </si>
  <si>
    <r>
      <t xml:space="preserve">3.1 Միջոցառման անվանումը՝ </t>
    </r>
    <r>
      <rPr>
        <vertAlign val="superscript"/>
        <sz val="10"/>
        <color theme="1"/>
        <rFont val="GHEA Grapalat"/>
        <family val="3"/>
      </rPr>
      <t xml:space="preserve">8 </t>
    </r>
    <r>
      <rPr>
        <b/>
        <sz val="10"/>
        <color theme="1"/>
        <rFont val="GHEA Grapalat"/>
        <family val="3"/>
      </rPr>
      <t xml:space="preserve"> Առցանց հոսքաչափական սարքավորումների միասնական տեղեկատվական համակարգ </t>
    </r>
  </si>
  <si>
    <r>
      <t>2.3</t>
    </r>
    <r>
      <rPr>
        <sz val="14"/>
        <color theme="1"/>
        <rFont val="GHEA Grapalat"/>
        <family val="3"/>
      </rPr>
      <t xml:space="preserve"> □ </t>
    </r>
    <r>
      <rPr>
        <sz val="10"/>
        <color theme="1"/>
        <rFont val="GHEA Grapalat"/>
        <family val="3"/>
      </rPr>
      <t xml:space="preserve">Նոր ծրագիր (հիմնավորումներ և բացատրություններ)՝ </t>
    </r>
    <r>
      <rPr>
        <vertAlign val="superscript"/>
        <sz val="10"/>
        <color theme="1"/>
        <rFont val="GHEA Grapalat"/>
        <family val="3"/>
      </rPr>
      <t xml:space="preserve">7   </t>
    </r>
    <r>
      <rPr>
        <sz val="10"/>
        <color theme="1"/>
        <rFont val="GHEA Grapalat"/>
        <family val="3"/>
      </rPr>
      <t>Ջրային ռեսուրսների ռացիոնալ օգտագործման և հսկողության իրականացման՝ ներառյալ մոնիտորինգային  համակարգի ներդրման գործընթաց։</t>
    </r>
  </si>
  <si>
    <r>
      <t xml:space="preserve">2.1 Ծրագրի անվանումը՝ </t>
    </r>
    <r>
      <rPr>
        <vertAlign val="superscript"/>
        <sz val="10"/>
        <color theme="1"/>
        <rFont val="GHEA Grapalat"/>
        <family val="3"/>
      </rPr>
      <t>5</t>
    </r>
    <r>
      <rPr>
        <sz val="10"/>
        <color theme="1"/>
        <rFont val="GHEA Grapalat"/>
        <family val="3"/>
      </rPr>
      <t xml:space="preserve"> </t>
    </r>
    <r>
      <rPr>
        <b/>
        <sz val="10"/>
        <color theme="1"/>
        <rFont val="GHEA Grapalat"/>
        <family val="3"/>
      </rPr>
      <t>Ջրային ռեսուրսների ռացիոնալ օգտագործում և ջրախնայող տեխնոլոգիաների ներդրում</t>
    </r>
  </si>
  <si>
    <r>
      <t xml:space="preserve">2. Ծրագիրը </t>
    </r>
    <r>
      <rPr>
        <vertAlign val="superscript"/>
        <sz val="10"/>
        <color theme="1"/>
        <rFont val="GHEA Grapalat"/>
        <family val="3"/>
      </rPr>
      <t xml:space="preserve">4 </t>
    </r>
  </si>
  <si>
    <t xml:space="preserve">           «Վեոլիա Ջուր ՓԲԸ»</t>
  </si>
  <si>
    <r>
      <t xml:space="preserve">             </t>
    </r>
    <r>
      <rPr>
        <sz val="10"/>
        <color rgb="FF000000"/>
        <rFont val="GHEA Grapalat"/>
        <family val="3"/>
      </rPr>
      <t>ՀՀ տարածքային կառավարման և ենթակառուցվածքների նախարարության ջրային կոմիտե</t>
    </r>
  </si>
  <si>
    <r>
      <t>1.2</t>
    </r>
    <r>
      <rPr>
        <sz val="14"/>
        <color theme="1"/>
        <rFont val="GHEA Grapalat"/>
        <family val="3"/>
      </rPr>
      <t xml:space="preserve"> </t>
    </r>
    <r>
      <rPr>
        <sz val="10"/>
        <color theme="1"/>
        <rFont val="GHEA Grapalat"/>
        <family val="3"/>
      </rPr>
      <t xml:space="preserve">Նոր նախաձեռնությանն առնչվող այլ պետական մարմինների անվանումները՝ </t>
    </r>
    <r>
      <rPr>
        <vertAlign val="superscript"/>
        <sz val="10"/>
        <color theme="1"/>
        <rFont val="GHEA Grapalat"/>
        <family val="3"/>
      </rPr>
      <t xml:space="preserve">3 </t>
    </r>
    <r>
      <rPr>
        <sz val="10"/>
        <color theme="1"/>
        <rFont val="GHEA Grapalat"/>
        <family val="3"/>
      </rPr>
      <t xml:space="preserve">  </t>
    </r>
  </si>
  <si>
    <r>
      <t xml:space="preserve">1.1 Պետական մարմնի անվանումը՝ </t>
    </r>
    <r>
      <rPr>
        <vertAlign val="superscript"/>
        <sz val="10"/>
        <color theme="1"/>
        <rFont val="GHEA Grapalat"/>
        <family val="3"/>
      </rPr>
      <t>2</t>
    </r>
    <r>
      <rPr>
        <sz val="10"/>
        <color theme="1"/>
        <rFont val="GHEA Grapalat"/>
        <family val="3"/>
      </rPr>
      <t xml:space="preserve">    Շրջակա միջավայրի նախարարություն</t>
    </r>
  </si>
  <si>
    <t>Այլընտրանք # ...</t>
  </si>
  <si>
    <t xml:space="preserve">Այլընտրանք # 3 </t>
  </si>
  <si>
    <r>
      <t>Այլընտրանք # 2 (նվազագույն արդյունքների սցենար)</t>
    </r>
    <r>
      <rPr>
        <vertAlign val="superscript"/>
        <sz val="10"/>
        <color theme="1"/>
        <rFont val="GHEA Grapalat"/>
        <family val="3"/>
      </rPr>
      <t xml:space="preserve"> 24 </t>
    </r>
  </si>
  <si>
    <t>....</t>
  </si>
  <si>
    <t>.....</t>
  </si>
  <si>
    <t xml:space="preserve">              հատ</t>
  </si>
  <si>
    <r>
      <t xml:space="preserve">Ջրային ռեսուրսների ողջամիտ օգտագործման և պահպանության ռազմավարության </t>
    </r>
    <r>
      <rPr>
        <sz val="10"/>
        <color rgb="FF000000"/>
        <rFont val="GHEA Grapalat"/>
        <family val="3"/>
      </rPr>
      <t>նախագիծ</t>
    </r>
    <r>
      <rPr>
        <sz val="12"/>
        <color theme="1"/>
        <rFont val="GHEA Grapalat"/>
        <family val="3"/>
      </rPr>
      <t xml:space="preserve">   </t>
    </r>
  </si>
  <si>
    <t>Չի ապահովի ՀՀ կառավարության հնգամյա ծրագրի կատարումը: Չի ապահովի արդի պահանջներին համապատասխան ջրային ռեսուսների կառավարումը և պահպանությունը</t>
  </si>
  <si>
    <t>Ռազմավարության մշակմամբ և ընդունմամբ կբարելավվեն ջրային ռեսուրսների արդյունավետ կառավարման և պահպանության մոտեցումները, որը իր հերթին դրական ազդեցություն կունենա ջրային ռեսուրսների հատկանիշների վրա:</t>
  </si>
  <si>
    <t xml:space="preserve">Ջրային ռեսուրսների ողջամիտ օգտագործման և պահպանության ռազմավարության մշակման շրջանակներում հստակ կսահմանվեն.
1.  ջրային ռեսուրսների ողջամիտ օգտագործման ու պահպանության առաջնահերթությունները
2. կտրվի հստակ ժամանակացույց ջրային ռեսուրսների  որակական, քանակական հատկանիշների բարելավման ուղղությամբ    
3.ըստ տարբեր բաղադրիչների կտրվի ջրային ռեսուրսի տնտեսական արժեքը
4.Ըստ ջրային ռեսուրսի հիդրոաշխարհագրական, հիդրոկենսաբանական, հիդրոքիմիական և այլ տեսակի առանձնահատկությունների «լավ էկոլոգիական   վիճակի հղումային պայմանների/ռեֆերենտ պայմանների» որոշումն ու հստակեցումը` ելնելով ռեֆերենտ պայմանների բազիսային տվյալներից՝ հստակ գործողությունների մշակում, ռազմավարության մշակում 
5. կմշակվեն հիդրոլոգիական, քիմիական, հիդրոկենսաբանական և այլ կանխատեսումները՝ ելնելով կլիմայի փոփոխությունից:
</t>
  </si>
  <si>
    <t>____________________________________________________________________________________________________________________________</t>
  </si>
  <si>
    <t>Ջրային ռեսուրսների ողջամիտ օգտագործման և պահպանության ռազմավարության  մշակման նպատակն է  ջրային ռեսուրսների կառավարման արդյունավետության բարձրացումը, ջրային օրենսդրությամբ ամրագրված ջրային ռեսուրսների ողջամիտ օգտագործման ու պահպանությանն ուղղված հստակ գործողությունների հերթականության ձևավորումը</t>
  </si>
  <si>
    <t>ՀՀ կառավարության 2019թ. մայիսի 16 -ի N 650-Լ որոշում, ՀՀ ջրային օրենսգիրք, Ջրի ազգային ծրագիր, Ջրի ազգային քաղաքականություն</t>
  </si>
  <si>
    <t xml:space="preserve">
Պարտադիր պարտավորություն շրջանակներում պետք է իրականացվեն հետևյալ միջոցառումները.
ա/Ըստ ջրավազանային կառավարման տարածքների և ելնելով տվյալ շրջանի զարգացվածության միտումներից ջրային ռեսուրսների տնտեսական արժեքի ձևավորում՝ հենվելով հետագա օգտագրծման ու չօգտագործման պարագաներում:
բ/.Ջրային ռեսուրսների քանակական, որակական գնահատում:
գ/Ըստ ջրային ռեսուրսի հիդրոաշխարհագրական, հիդրոկենսաբանական, հիդրոքիմիական և այլ տեսակի առանձնահատկություն-ների “լավ էկոլոգիական վիճակի հղումային պայմանների/ռեֆերենտ պայմանների/ որոշումն ու հստակեցումը:
դ/.Ելնելով ռեֆերենտ պայմանների բազիսային տվյալներից՝ հստակ գործողությունների մշակում, որոնք ուղղված կլինեն ջրային ռեսուրսի փաստացի վիճակը ռեֆերենտին հասցնելու:
ե/.Ջրային ռեսուրսների հիդրոլոգիական և քիմիական կանխատեսումների մշակում՝ ելնելով կլիմայի փոփոխությունից: Պետք է մշակվեն՝ բազիսային, լավատեսական և վատատեսական սցենարներ
</t>
  </si>
  <si>
    <r>
      <t xml:space="preserve">Պարտադիր կամ հայեցողական պարտավորությունը սահմանող օրենսդրական հիմքերը </t>
    </r>
    <r>
      <rPr>
        <vertAlign val="superscript"/>
        <sz val="10"/>
        <color theme="1"/>
        <rFont val="GHEA Grapalat"/>
        <family val="3"/>
      </rPr>
      <t>16</t>
    </r>
    <r>
      <rPr>
        <sz val="11"/>
        <color theme="1"/>
        <rFont val="Calibri"/>
        <family val="2"/>
        <scheme val="minor"/>
      </rPr>
      <t/>
    </r>
  </si>
  <si>
    <r>
      <t>Պարտադիր պարտավորության շրջանակներում գործադիր մարմնի հայեցողական իրավասությունների շրջանակները</t>
    </r>
    <r>
      <rPr>
        <vertAlign val="superscript"/>
        <sz val="10"/>
        <color theme="1"/>
        <rFont val="GHEA Grapalat"/>
        <family val="3"/>
      </rPr>
      <t>15</t>
    </r>
    <r>
      <rPr>
        <sz val="10"/>
        <color theme="1"/>
        <rFont val="GHEA Grapalat"/>
        <family val="3"/>
      </rPr>
      <t/>
    </r>
  </si>
  <si>
    <r>
      <t xml:space="preserve">□ </t>
    </r>
    <r>
      <rPr>
        <sz val="10"/>
        <color theme="1"/>
        <rFont val="GHEA Grapalat"/>
        <family val="3"/>
      </rPr>
      <t xml:space="preserve">Շարունակական </t>
    </r>
    <r>
      <rPr>
        <vertAlign val="superscript"/>
        <sz val="10"/>
        <color theme="1"/>
        <rFont val="GHEA Grapalat"/>
        <family val="3"/>
      </rPr>
      <t xml:space="preserve">                 </t>
    </r>
    <r>
      <rPr>
        <sz val="11"/>
        <color theme="1"/>
        <rFont val="GHEA Grapalat"/>
        <family val="3"/>
      </rPr>
      <t xml:space="preserve"> X </t>
    </r>
    <r>
      <rPr>
        <sz val="10"/>
        <color theme="1"/>
        <rFont val="GHEA Grapalat"/>
        <family val="3"/>
      </rPr>
      <t xml:space="preserve">Ոչ շարունակական </t>
    </r>
  </si>
  <si>
    <r>
      <t xml:space="preserve">X </t>
    </r>
    <r>
      <rPr>
        <sz val="10"/>
        <color theme="1"/>
        <rFont val="GHEA Grapalat"/>
        <family val="3"/>
      </rPr>
      <t xml:space="preserve">Պարտադիր ծախսային պարտավորություն        </t>
    </r>
    <r>
      <rPr>
        <sz val="14"/>
        <color theme="1"/>
        <rFont val="GHEA Grapalat"/>
        <family val="3"/>
      </rPr>
      <t xml:space="preserve"> □</t>
    </r>
    <r>
      <rPr>
        <sz val="10"/>
        <color theme="1"/>
        <rFont val="GHEA Grapalat"/>
        <family val="3"/>
      </rPr>
      <t>Հայեցողական ծախսային պարտավորություն, այդ թվում՝</t>
    </r>
  </si>
  <si>
    <t>________________________________________________________________________________________________________________</t>
  </si>
  <si>
    <r>
      <t xml:space="preserve">X </t>
    </r>
    <r>
      <rPr>
        <sz val="10"/>
        <color theme="1"/>
        <rFont val="GHEA Grapalat"/>
        <family val="3"/>
      </rPr>
      <t xml:space="preserve">Գոյություն ունեցող միջոցառման ընդլայնում (հիմնավորումներ և բացատրություններ)՝ </t>
    </r>
    <r>
      <rPr>
        <vertAlign val="superscript"/>
        <sz val="10"/>
        <color theme="1"/>
        <rFont val="GHEA Grapalat"/>
        <family val="3"/>
      </rPr>
      <t xml:space="preserve">11 </t>
    </r>
    <r>
      <rPr>
        <sz val="10"/>
        <color theme="1"/>
        <rFont val="GHEA Grapalat"/>
        <family val="3"/>
      </rPr>
      <t xml:space="preserve"> Հիմք ընդունելով Կառավարության 2019թ. մայիսի 16-ի N650-Լ որոշմամբ հաստատված հավելվածի 87-րդ կետը 2019թ. օգոստոսին Շրջակա միջավայրի նախարարության կողմից մշակվել և  վարչապետի աշխատակազմի քննարկման է ներկայացվել «87.1. Ջրային ռեսուրսների ողջամիտ օգտագործման և պահպանության նպատակով ջրային ռեսուրսների, այդ թվում Արարատյան դաշտի ստորերկրյա ջրային ռեսուրսների, քանակական, որակական գնահատում, տնտեսական արժեքի ձևավորում և հիդրոլոգիական ու քիմիական  կանխատեսումների մշակում» միջոցառման «Ջրային ռեսուրսների արդի միջազգային պայմաններին համապատասխան, լիարժեք  պահպանության և օգտագործման նպատակով ջրային ռեսուրսների կառավարմանն ուղղված առաջարկությունների մշակում» մասը: Այդ մասը հանդիսանում է ռազմավարության մշակման առաջին փուլը, իսկ մինչև 2022թ. ՀՀ կառավորության հինգամյա ծրագրով հաստատված է ռազմավարության մշակման համար անհրաժեշտ մնացած փուլերի իրականացումը, ինչի համար ահնաժեշտ են ֆինանսական միջոցներ` դաշտային այցելությունների իրականացման, ջրային ռեսուրսների առաջարկի և պահանջարկի գնահատման, ջրային ռեսուրսների որական և քանակական գնահատման համար:  </t>
    </r>
  </si>
  <si>
    <r>
      <t>3.4  X</t>
    </r>
    <r>
      <rPr>
        <sz val="14"/>
        <color theme="1"/>
        <rFont val="GHEA Grapalat"/>
        <family val="3"/>
      </rPr>
      <t xml:space="preserve"> </t>
    </r>
    <r>
      <rPr>
        <sz val="10"/>
        <color theme="1"/>
        <rFont val="GHEA Grapalat"/>
        <family val="3"/>
      </rPr>
      <t xml:space="preserve">Նոր միջոցառում (հիմնավորումներ և բացատրություններ)՝ </t>
    </r>
    <r>
      <rPr>
        <vertAlign val="superscript"/>
        <sz val="10"/>
        <color theme="1"/>
        <rFont val="GHEA Grapalat"/>
        <family val="3"/>
      </rPr>
      <t xml:space="preserve">10 </t>
    </r>
    <r>
      <rPr>
        <sz val="10"/>
        <color theme="1"/>
        <rFont val="GHEA Grapalat"/>
        <family val="3"/>
      </rPr>
      <t xml:space="preserve">Ջրային ռեսուրսների կայուն և արդյունավետ կառավարման նպատակով Հայաստանի Հանրապետությունում իրականացվել են մի շարք բարեփոխումներ, սակայն դեռևս առկա են բազմաթիվ մարտահրավերներ, որոնք ունեն հրատապ լուծման անհրաժեշտություն:  Ներկայումս ջրային ոլորտի բարեփոխումները գտնվում են անցումային ամենակարևոր փուլում, ինչը կապված է ջրային ռեսուրսների քանակական, որակական հստակ գնահատման, ջրային ռեսուրսի աղտոտումը և հյուծումը սպառնալիքների վերացման հետ:  Ջրային ռեսուրսների ողջամիտ օգտագործման և պահպանության ռազմավարության  մշակման հիմնական նպատակներից է.
• ջրային ռեսուրսների կառավարման արդյունավետության բարձրացում
• ջրային օրենսդրությամբ ամրագրված ջրային ռեսուրսների ողջամիտ օգտագործման ու պահպանության նպատակին ուղղված հստակ գործողությունների հերթականության ձևավորումը 
• ըստ ջրավազանային կառավարման տարածքների առանձնահատկությունների և ելնելով տվյալ շրջանի զարգացվածության միտումներից ջրային ռեսուրսների տնտեսական արժեքի ձևավորումը
• ելնելով կլիմայի փոփոխության միտումներից ջրային ռեսուրսների կանխատեսումների մշակումը:
</t>
    </r>
  </si>
  <si>
    <r>
      <t xml:space="preserve">□ </t>
    </r>
    <r>
      <rPr>
        <sz val="10"/>
        <color theme="1"/>
        <rFont val="GHEA Grapalat"/>
        <family val="3"/>
      </rPr>
      <t xml:space="preserve">Այլ (նկարագրություն) ______________________________________________                     </t>
    </r>
  </si>
  <si>
    <r>
      <t xml:space="preserve">X </t>
    </r>
    <r>
      <rPr>
        <sz val="10"/>
        <color theme="1"/>
        <rFont val="GHEA Grapalat"/>
        <family val="3"/>
      </rPr>
      <t>Ապրանք և ծառայություն</t>
    </r>
    <r>
      <rPr>
        <sz val="14"/>
        <color theme="1"/>
        <rFont val="GHEA Grapalat"/>
        <family val="3"/>
      </rPr>
      <t xml:space="preserve">                      □ </t>
    </r>
    <r>
      <rPr>
        <sz val="10"/>
        <color theme="1"/>
        <rFont val="GHEA Grapalat"/>
        <family val="3"/>
      </rPr>
      <t xml:space="preserve">Տրանսֆերտ                                                      </t>
    </r>
  </si>
  <si>
    <r>
      <t xml:space="preserve">3.2 Միջոցառման դասիչը՝ </t>
    </r>
    <r>
      <rPr>
        <vertAlign val="superscript"/>
        <sz val="10"/>
        <color theme="1"/>
        <rFont val="GHEA Grapalat"/>
        <family val="3"/>
      </rPr>
      <t>9</t>
    </r>
    <r>
      <rPr>
        <sz val="10"/>
        <color theme="1"/>
        <rFont val="GHEA Grapalat"/>
        <family val="3"/>
      </rPr>
      <t xml:space="preserve">    </t>
    </r>
  </si>
  <si>
    <r>
      <t xml:space="preserve">3.1 Միջոցառման անվանումը՝ </t>
    </r>
    <r>
      <rPr>
        <vertAlign val="superscript"/>
        <sz val="10"/>
        <color theme="1"/>
        <rFont val="GHEA Grapalat"/>
        <family val="3"/>
      </rPr>
      <t xml:space="preserve">8 </t>
    </r>
    <r>
      <rPr>
        <b/>
        <sz val="10"/>
        <color theme="1"/>
        <rFont val="GHEA Grapalat"/>
        <family val="3"/>
      </rPr>
      <t>Ջրային ռեսուրսների ողջամիտ օգտագործման և պահպանության ռազմավարության մշակում</t>
    </r>
  </si>
  <si>
    <r>
      <t>2.3</t>
    </r>
    <r>
      <rPr>
        <sz val="14"/>
        <color theme="1"/>
        <rFont val="GHEA Grapalat"/>
        <family val="3"/>
      </rPr>
      <t xml:space="preserve"> □ </t>
    </r>
    <r>
      <rPr>
        <sz val="10"/>
        <color theme="1"/>
        <rFont val="GHEA Grapalat"/>
        <family val="3"/>
      </rPr>
      <t xml:space="preserve">Նոր ծրագիր (հիմնավորումներ և բացատրություններ)՝ </t>
    </r>
    <r>
      <rPr>
        <vertAlign val="superscript"/>
        <sz val="10"/>
        <color theme="1"/>
        <rFont val="GHEA Grapalat"/>
        <family val="3"/>
      </rPr>
      <t>7   2</t>
    </r>
    <r>
      <rPr>
        <sz val="10"/>
        <color theme="1"/>
        <rFont val="GHEA Grapalat"/>
        <family val="3"/>
      </rPr>
      <t>002 թ.-ից ջրային ռեսուրսների կայուն և արդյունավետ կառավարման նպատակով Հայաստանի Հանրապետությունում իրականացվել են մի շարք բարեփոխումներ, սակայն դեռևս առկա են բազմաթիվ մարտահրավերներ, որոնք ունեն հրատապ լուծման անհրաժեշտություն: Ներկայումս ջրային ոլորտի բարեփոխումները գտնվում են անցումային ամենակարևոր փուլում, ինչը
կապված է ջրային ռեսուրսների քանակական, որակական հստակ գնահատման, ջրային ռեսուրսի աղտոտումը և հյուծումը սպառնալիքների վերացման հետ: Անհրաժեշտ է հստակ սահմանվեն ջրային ռեսուրսների ողջամիտ օգտագործման ու պահպանության առաջնահերթությունները և ջրային ռեսուրսների որակական, քանակական հատկանիշները և ձևավորել ջրային ռեսուրսի տնտեսական արժեքը:</t>
    </r>
  </si>
  <si>
    <t xml:space="preserve">   </t>
  </si>
  <si>
    <r>
      <t xml:space="preserve">2.2 Ծրագրի դասիչը՝ </t>
    </r>
    <r>
      <rPr>
        <vertAlign val="superscript"/>
        <sz val="10"/>
        <color theme="1"/>
        <rFont val="GHEA Grapalat"/>
        <family val="3"/>
      </rPr>
      <t>6</t>
    </r>
    <r>
      <rPr>
        <sz val="10"/>
        <color theme="1"/>
        <rFont val="GHEA Grapalat"/>
        <family val="3"/>
      </rPr>
      <t xml:space="preserve">  </t>
    </r>
  </si>
  <si>
    <r>
      <t xml:space="preserve">2.1 Ծրագրի անվանումը՝ </t>
    </r>
    <r>
      <rPr>
        <vertAlign val="superscript"/>
        <sz val="10"/>
        <color theme="1"/>
        <rFont val="GHEA Grapalat"/>
        <family val="3"/>
      </rPr>
      <t>5</t>
    </r>
    <r>
      <rPr>
        <sz val="10"/>
        <color theme="1"/>
        <rFont val="GHEA Grapalat"/>
        <family val="3"/>
      </rPr>
      <t xml:space="preserve">   Ջրային ռեսուրսների կառավարման արդյունավետության բարձրացում</t>
    </r>
  </si>
  <si>
    <r>
      <t>1.2</t>
    </r>
    <r>
      <rPr>
        <sz val="14"/>
        <color theme="1"/>
        <rFont val="GHEA Grapalat"/>
        <family val="3"/>
      </rPr>
      <t xml:space="preserve"> </t>
    </r>
    <r>
      <rPr>
        <sz val="10"/>
        <color theme="1"/>
        <rFont val="GHEA Grapalat"/>
        <family val="3"/>
      </rPr>
      <t xml:space="preserve">Նոր նախաձեռնությանն առնչվող այլ պետական մարմինների անվանումները՝ </t>
    </r>
    <r>
      <rPr>
        <vertAlign val="superscript"/>
        <sz val="10"/>
        <color theme="1"/>
        <rFont val="GHEA Grapalat"/>
        <family val="3"/>
      </rPr>
      <t xml:space="preserve">3 </t>
    </r>
    <r>
      <rPr>
        <sz val="10"/>
        <color theme="1"/>
        <rFont val="GHEA Grapalat"/>
        <family val="3"/>
      </rPr>
      <t xml:space="preserve">  Տարածքային կառավարման և ենթակառուցվածների, Առողջապահության, Ֆինանսների, Էկոնոմիկայի, Արտակարգ իրավիճակների, Արդադատության նախարարություններ</t>
    </r>
  </si>
  <si>
    <r>
      <t xml:space="preserve">1.1 Պետական մարմնի անվանումը՝ </t>
    </r>
    <r>
      <rPr>
        <vertAlign val="superscript"/>
        <sz val="10"/>
        <color theme="1"/>
        <rFont val="GHEA Grapalat"/>
        <family val="3"/>
      </rPr>
      <t>2</t>
    </r>
    <r>
      <rPr>
        <sz val="10"/>
        <color theme="1"/>
        <rFont val="GHEA Grapalat"/>
        <family val="3"/>
      </rPr>
      <t xml:space="preserve">     Շրջակա միջավայրի նախարարություն   </t>
    </r>
  </si>
  <si>
    <r>
      <t>Հավելված N 2. Նոր նախաձեռնությունների ներկայացման ձևաչափ</t>
    </r>
    <r>
      <rPr>
        <vertAlign val="superscript"/>
        <sz val="12"/>
        <color theme="1"/>
        <rFont val="GHEA Grapalat"/>
        <family val="3"/>
      </rPr>
      <t>1</t>
    </r>
  </si>
  <si>
    <t>2023թ</t>
  </si>
  <si>
    <t>...</t>
  </si>
  <si>
    <t>Նոր նախաձեռնությունների ֆինանսավորումը նպատակահարմար է դիտարկել ԵՄ կենսաբազմազանություն և կայուն տեղական զարգացում-Հայաստան (KFW)շրջանակներում</t>
  </si>
  <si>
    <t>մարզերի տարածք</t>
  </si>
  <si>
    <t>Հաստատված օգտագործման չափաքանակներ,
կատարելագործված կադաստր</t>
  </si>
  <si>
    <t>ՀՀ մարզերի բուսական աշխարհի տեսակային կազմի, տարածվածության  վերաբերյալ քարտեզագրական նյութեր, օգտագործման ենթակա չափաքանակների, մոնիթորինգի  նախադրյալներ, բույսերի Կարմիր գրքի, բնության հատուկ պահպանող տարածքների սահմանների վերանայման հիմքերի առկայություն</t>
  </si>
  <si>
    <t>Չեն կատարվելու «Բուսական աշխարհի մասին» ՀՀ օրենքով սահմանված պարտավորությունները: Միջոցառման չֆինանսավորման դեպքում խնդիր է առաջանում բուսական աշխարհի պահպանության, շարունակական օգտագործման բնագավառում: Բուսական պաշարների, բույսերի տարածվածության վերաբերյալ հավաստի և արդիական տեղեկատվության բացակայությունն անհնարին է դարձնում բուսական աշխարհի լիարժեք կառավարման իրականացումն ու առկա ռեսուրսների չկարգավորված օգտագործման արդյունքում դրանց հյուծման կանխարգելումը:</t>
  </si>
  <si>
    <t xml:space="preserve">ՀՀ բուսական աշխարհի պետական հաշվառման արդյունքում լիազոր մարմինը կտիրապետի բուսական աշխարհի, (ինվազիվ բուսատեսակների) տարածվածության տեսակային կազմի, պաշարների, ինվազիվ բուսատեսակների տարածվածության արդյունքում բնական էկոհամակարգերին սպառնացող վտանգներ/ռիսկերի վերաբերյալ համապարփակ տեղեկատվությանը, ինչը թույլ կտա ապահովել բուսական տեսակների գիտականորեն հիմնավորված շարունակական օգտագործումն ու վերարտադրությունը, կատարելագործել/ձևավորել բուսական աշխարհի կադաստրն ու ստեղծել նախադրյալներ մոնիթորինգի իրականացման, բույսերի Կարմիր գրքի վերանայման, բնության հատուկ պահպանվող տարածքների սահմանների վերանայման համար:Բուսական աշխարհի պետական հաշվառման արդյունքում հնարավոր կլինի նաև բացահայտել բուսական տեսակների ու համակեցությունների և դրանց աճելավայրերի քանակական և որակական փոփոխությունները, ինչպես նաև գնահատելու բնական էկոհամակարգ/ինվազիվ բուսատեսակների տարածվածություն ռիսկերը:
</t>
  </si>
  <si>
    <t>տեղեկատվության տրամադրում շահագրգիռ կողմերին և հանրամատչելի տեղեկատվության տարածում</t>
  </si>
  <si>
    <t xml:space="preserve">ՀՀ Կարմիր գրքի վերանայման հիմնավորումներ, բուսատեսակների նախնական ցանկի կազմում </t>
  </si>
  <si>
    <t xml:space="preserve">տվյալների էլեկտրոնային տեղեկատվական համակարգի ստեղծում, կադաստրի կատարելագործում/ձևավորում, մոնիթորինգի իրականացման համար  առաջարկությունների ներկայացում, </t>
  </si>
  <si>
    <t xml:space="preserve"> բնական էկոհամակարգ/ինվազիվ բուսատեսակների տարածվածություն ռիսկերի գնահատում</t>
  </si>
  <si>
    <t>դաշտային ուսումնասիրություններ՝ ըստ ՀՀ մարզերի/ֆլորիստիկ շրջանների բույսերի տարածվածության/տեսակային կազմի որոշում  քարտեզագրման աշխատանքների իրականացում, ներառյալ ինվազիվ բուսատեսակների համար:</t>
  </si>
  <si>
    <t>_____________________________________________________________________________________________________________________________</t>
  </si>
  <si>
    <t>ՀՀ տարածքին համարժեք՝ բուսական աշխարհի վերաբերյալ տեղեկատվական համակարգի, կատարելագործված կադաստրի, օգտագործման ենթակա չափաքանակների, բնության հատուկ պահպանվող տարածքների սահմանների վերանայման,  բույսերի Կարմիր գրքի վերանայման հիմքերի, բուսական աշխարհի պահպանության և շարունակական օգտագործման ապահովում:</t>
  </si>
  <si>
    <t>7. Տեղեկատվության տրամադրում շահագրգիռ կողմերին
Հանրամատչելի տեղեկատվության տարածում</t>
  </si>
  <si>
    <t>6. Կադաստրի կատարելագործում/ձևավորում,</t>
  </si>
  <si>
    <t xml:space="preserve">5.Բնական էկոհամակարգերում ինվազիվ բուսատեսակների տարածվածության ռիսկերի գնահատում
</t>
  </si>
  <si>
    <t>5.Բնության հատուկ պահպանվող տարածքների սահմանների վերանայման հիմքերի առկայություն</t>
  </si>
  <si>
    <t>4.Բույսերի Կարմիր գրքում ընդգրկված տեսակների ցանկի վերանայում</t>
  </si>
  <si>
    <t xml:space="preserve">3. Օգտագործման ենթակա չափաքանակների  հիմնավորումների պատրաստում, </t>
  </si>
  <si>
    <t xml:space="preserve">2.Ըստ հնարավորության լայն կիրառում ունեցող բույսերի պաշարների հաշվառում
</t>
  </si>
  <si>
    <t xml:space="preserve">1. Ելակետային տվյալների հավաքագրում:
Դաշտային ուսումնասիրություններ՝ ըստ ՀՀ մարզերի բուսական աշխարհի տեսակային կազմի և տարածվածության  որոշման նպատակով, ներառյալ ինվազիվ բուսատեսակները, քարտեզագրման աշխատանքների իրականացում 
</t>
  </si>
  <si>
    <t>Հայեցողական պարտավորության շրջանակներում պետք է իրականացվեն հետևյալ միջոցառումները.</t>
  </si>
  <si>
    <t xml:space="preserve">«Բուսական աշխարհի մասին» ՀՀ օրենք,  ՀՀ կառավարության 2015 թվականի դեկտեմբերի 10-ի նիստի «Հայաստանի Հանրապետության կենսաբանական բազմազանության պահպանության, պաշտպանության, վերարտադրության և օգտագործման բնագավառներում ռազմավարությանը և գործողությունների ազգային ծրագրին հավանություն տալու մասին» N54 արձանագրային և ՀՀ կառավարության 2009 թվականի օգոստոսի 13-ի «Հայաստանի Հանրապետության բուսական աշխարհի պետական հաշվառման ծրագիր» N974-Ն որոշումներ, 2019 թվականի փետրվարի 8-ի «ՀՀ կառավարության ծրագրի մասին» N65-Ա որոշում, Շրջակա միջավայրի նախարարության կանոնադրություն  (2018 թվականի հունիսի 11-ի N745-Լ որոշում):                                                                                     ՀՀ կառավարության մայիսի 16-ի «ՀՀ կառավարության 2019-2023թթ. գործունեության միջոցառումների ծրագիրը հաստատելու մասին» N650-Լ որոշման հավելվածի 92.3 կետով նախատեսված է ՀՀ բուսական աշխարհի օբյեկտների հաշվառման և կադաստրի կատարելագործման իրականացումը: </t>
  </si>
  <si>
    <t>Սույն ՄԺԾԾ հայտում որպես հայեցողական պարտավորություն ամրագրված է ՀՀ տարածքի բուսական աշխարհի հաշվառման աշխատանքների իրականացումը`ըստ ՀՀ մարզերի/ֆլորիստիկ շրջանների:</t>
  </si>
  <si>
    <r>
      <t xml:space="preserve">X </t>
    </r>
    <r>
      <rPr>
        <sz val="10"/>
        <color theme="1"/>
        <rFont val="GHEA Grapalat"/>
        <family val="3"/>
      </rPr>
      <t xml:space="preserve">Շարունակական </t>
    </r>
    <r>
      <rPr>
        <vertAlign val="superscript"/>
        <sz val="10"/>
        <color theme="1"/>
        <rFont val="GHEA Grapalat"/>
        <family val="3"/>
      </rPr>
      <t xml:space="preserve">                   </t>
    </r>
    <r>
      <rPr>
        <sz val="14"/>
        <color theme="1"/>
        <rFont val="GHEA Grapalat"/>
        <family val="3"/>
      </rPr>
      <t xml:space="preserve">□ </t>
    </r>
    <r>
      <rPr>
        <sz val="10"/>
        <color theme="1"/>
        <rFont val="GHEA Grapalat"/>
        <family val="3"/>
      </rPr>
      <t xml:space="preserve">Ոչ շարունակական </t>
    </r>
  </si>
  <si>
    <r>
      <t xml:space="preserve"> </t>
    </r>
    <r>
      <rPr>
        <sz val="10"/>
        <color theme="1"/>
        <rFont val="GHEA Grapalat"/>
        <family val="3"/>
      </rPr>
      <t xml:space="preserve">Պարտադիր ծախսային պարտավորություն       </t>
    </r>
    <r>
      <rPr>
        <b/>
        <sz val="10"/>
        <color theme="1"/>
        <rFont val="GHEA Grapalat"/>
        <family val="3"/>
      </rPr>
      <t xml:space="preserve"> X</t>
    </r>
    <r>
      <rPr>
        <b/>
        <sz val="14"/>
        <color theme="1"/>
        <rFont val="GHEA Grapalat"/>
        <family val="3"/>
      </rPr>
      <t xml:space="preserve"> </t>
    </r>
    <r>
      <rPr>
        <sz val="10"/>
        <color theme="1"/>
        <rFont val="GHEA Grapalat"/>
        <family val="3"/>
      </rPr>
      <t>Հայեցողական ծախսային պարտավորություն, այդ թվում՝</t>
    </r>
  </si>
  <si>
    <t xml:space="preserve">Նախորդող միջնաժամկետ հատվածում ՀՀ տարածքում բուսական աշխարհի միասնական պետական հաշվառում չի իրականացվել: Ավելին կարելի է փաստել, որ  միասնական և միաժամանակյա հաշվառում երկրի ամբողջ տարածքում, ըստ մարզերի և ֆլորիստիկ շրջանների, երբևիցե չի կատարվել: Միայն գիտական թեմաների շրջանակներում ՀՀ ԳԱԱ Ա.Թախտաջյանի անվան բուսաբանության ինստիտուտի, ՀՀ պետական համալսարանի և այլ կազմակերպությունների, մասնագետների կողմից կատարվել են առանձին թեմատիկ ուսումնասիրություններ, որոնք նույնպես ամբողջականացման, համախմբման և ի մի բերման կարիք ունեն:
Բուսական աշխարհի հաշվառման աշխատանքները նախատեսվում է իրականացնել ոլորտի մասնագիտացված, գիտահետազոտական ուսումնասիրությունների իրականացման գործառույթներ ունեցող` ՀՀ ԳԱԱ Ա.Թախտաջյանի անվան բուսաբանության ինստիտուտի, Երևանի պետական համալսարանի մասնագետների և համապատասխան որակավորում ունեցող մասնագետների հետ համատեղ, առավել ևս, որ նրանց միջոցով են իրականացվել Հայաստանի Հանրապետությունում գործող բույսերի Կարմիր գրքի կազմման աշխատանքները:
Բուսական աշխարհը լինելով կյանքի գոյատևման հիմնաքար, միաժամանակ հանդիսանում է նաև երկրի տնտեսությանն աջակցող առանցքային աղբյուրներից մեկը, հատկապես գյուղատնտեսության և ռեկրեացիայի, ինչպես նաև սննդային, առողջապահության և այլ արդյունաբերական ոլորտներին հումքի տրամադրման առումով: Սակայն ներկայումս բուսական աշխարհի օգտագործումը մեծամասամբ ընթանում է տարերայնորեն, առանց հաշվի առնելու կենսապաշարների վերարտադրության բնական հնարավորությունները և դրանց  հետագա կենսունակության ապահովման անհրաժեշտ նախապայմանները, ինչն էլ պայմանավորված է պետական հաշվառման աշխատանքների իրականացման և դրանց արդյունքում ստացված  տվյալների բացակայությամբ:
Վերոնշյալ խնդիրների լուծման համար էլ նախատեսվում է ըստ ՀՀ մարզերի/ֆլորիստիկ շրջանների բուսական տեսակների հաշվառման իրականացումը,  որն էլ իր հերթին կնպաստի դաշտային աշխատանքների իրականացման արդյունքում ձեռք բերված տվյալների հիման վրա բուսական աշխարհի պետական կադաստրի կատարելագործման/ձևավորմանը, վարմանն ու հիմնավոր տեղեկատվության տրամադրմանը շահագրգիռ կողմերին, ինչպես նաև բուսական աշխարհի մոնիթորինգի իրականացման համար: 
Չափազանց կարևոր է, որ հաշվառման արդյունքները հիմք կհանդիսանան բույսերի Կարմիր գրքի վերանայման համար, քանի որ համաձայն &lt;&lt;Բուսական աշխարհի մասին&gt;&gt; ՀՀ օրենքի 14-րդ &lt;&lt;ՀՀ բույսերի Կարմիր գիրքը&gt;&gt; հոդվածի &lt;&lt;Բույսերի Կարմիր գիրքը կազմվում է` հիմք ընդունելով բուսական աշխարհի պետական հաշվառման արդյունքները&gt;&gt;: 
Աշխատանքների իրականացման այս եռամյա (2021-2023թթ.) փուլում նախատեսվում է կազմակերպել և իրականացնել բուսական աշխարհի, ներառյալ օգտագործման իմաստով առավել խոցելի խոշոր խմբերի՝ դեղաբույսերի, ուտելի բույսերի և ուտելի սնկերի հաշվառումն ըստ ՀՀ մարզերի: 
Վերոնշյալ հաշվառման արդյունքների հիման վրա միայն հնարավոր կլինի ապահովել բուսական տեսակների գիտականորեն հիմնավորված շարունակական օգտագործումն ու վերարտադրությունը, կատարելագործել/ձևավորել բուսական աշխարհի կադաստրն ու ստեղծել նախադրյալներ մոնիթորինգի իրականացման համար, բացահայտել բուսական տեսակների ու համակեցությունների և դրանց աճելավայրերի քանակական և որակական փոփոխությունները, ինչպես նաև գնահատելու բնական էկոհամակարգ/ինվազիվ բուսատեսակների տարածվածության ռիսկերը:
</t>
  </si>
  <si>
    <t xml:space="preserve">Բուսական աշխարհի հաշվառման իրականացման պահանջն ամրագրված է &lt;&lt;Բուսական աշխարհի մասին&gt;&gt; ՀՀ օրենքում: Հաշվառման անհրաժեշտությունը կարևորվել է նաև ՀՀ կառավարության 2015 թվականի դեկտեմբերի 10-ի նիստի &lt;&lt;Հայաստանի Հանրապետության կենսաբանական բազմազանության պահպանության, պաշտպանության, վերարտադրության և օգտագործման բնագավառներում ռազմավարությանը և գործողությունների ազգային ծրագրին հավանություն տալու մասին&gt;&gt; N54 արձանագրային և ՀՀ կառավարության 2009 թվականի օգոստոսի 13-ի &lt;&lt;Հայաստանի Հանրապետության բուսական աշխարհի պետական հաշվառման ծրագիր&gt;&gt; N974-Ն որոշումներով,   2019 թվականի փետրվարի 8-ի &lt;&lt;ՀՀ կառավարության ծրագրի մասին&gt;&gt; N65-Ա որոշմամբ, ինչպես նաև ՀՀ շրջակա միջավայրի նախարարության կանոնադրության դրույթներով (2018թվականի հունիսի 11-ի N745-Լ որոշում, 9-րդ կետի 1-ին ենթակետ, 11-րդ կետի 13-րդ և 21-րդ  ենթակետեր): ՀՀ կառավարության մայիսի 16-ի &lt;&lt;ՀՀ կառավարության 2019-2023թթ. գործունեության միջոցառումների ծրագիրը հաստատելու մասին&gt;&gt;N650-Լ որոշման հավելվածի 92.3 կետով նախատեսված է բուսական աշխարհի օբյեկտների հաշվառման և կադաստրի կատարելագործման իրականացումը: </t>
  </si>
  <si>
    <t xml:space="preserve">•տվյալների էլեկտրոնային տեղեկատվական համակարգի ստեղծում, կադաստրի կատարելագործում/ձևավորում </t>
  </si>
  <si>
    <t>•բնության հատուկ պահպանվող տարածքների սահմանների վերանայման, նոր ԲՀՊՏ-ների ստեղծման առաջարկություններ</t>
  </si>
  <si>
    <t xml:space="preserve">•ՀՀ բույսերի Կարմիր գրքում ընդգրկված տեսակների ցանկի վերանայում </t>
  </si>
  <si>
    <t>•տեղեկատվության տրամադրում շահագրգիռ կողմերին և հանրամատչելի տեղեկատվության տարածում</t>
  </si>
  <si>
    <t>•օգտագործման ենթակա չափաքանակների հիմնավորումների պատրաստում</t>
  </si>
  <si>
    <t>•բնական էկոհամակարգերում ինվազիվ բուսատեսակների տարածվածություն ռիսկերի գնահատում</t>
  </si>
  <si>
    <t>•քարտեզագրման աշխատանքների իրականացում /GIS/:</t>
  </si>
  <si>
    <t>•բույսերի տարածվածություն, տեսակային կազմի որոշում, ներառյալ ինվազիվ բուսատեսակների համար</t>
  </si>
  <si>
    <t>• ելակետային տվյալների հավաքագրում, դաշտային ուսումնասիրություններ՝ ըստ ՀՀ մարզերի/ֆլորիստիկ շրջանների</t>
  </si>
  <si>
    <t xml:space="preserve"> «ՀՀ բուսական աշխարհի պետական հաշվառում» ՄԺԾԾ հայտի շրջանակներում նախատեսվող աշխատանքներն են.</t>
  </si>
  <si>
    <t xml:space="preserve">ՀՀ բուսական աշխարհի պետական հաշվառումը հանդիսանում է նոր նախաձեռնություն: </t>
  </si>
  <si>
    <r>
      <t xml:space="preserve">3.4  </t>
    </r>
    <r>
      <rPr>
        <sz val="14"/>
        <color theme="1"/>
        <rFont val="GHEA Grapalat"/>
        <family val="3"/>
      </rPr>
      <t xml:space="preserve">□ </t>
    </r>
    <r>
      <rPr>
        <sz val="10"/>
        <color theme="1"/>
        <rFont val="GHEA Grapalat"/>
        <family val="3"/>
      </rPr>
      <t xml:space="preserve">Նոր միջոցառում (հիմնավորումներ և բացատրություններ)՝ </t>
    </r>
    <r>
      <rPr>
        <vertAlign val="superscript"/>
        <sz val="10"/>
        <color theme="1"/>
        <rFont val="GHEA Grapalat"/>
        <family val="3"/>
      </rPr>
      <t xml:space="preserve">10                                                                                                       </t>
    </r>
    <r>
      <rPr>
        <sz val="10"/>
        <color theme="1"/>
        <rFont val="GHEA Grapalat"/>
        <family val="3"/>
      </rPr>
      <t xml:space="preserve"> </t>
    </r>
  </si>
  <si>
    <r>
      <t xml:space="preserve">3.2 Միջոցառման դասիչը՝ </t>
    </r>
    <r>
      <rPr>
        <vertAlign val="superscript"/>
        <sz val="10"/>
        <color theme="1"/>
        <rFont val="GHEA Grapalat"/>
        <family val="3"/>
      </rPr>
      <t>9</t>
    </r>
    <r>
      <rPr>
        <sz val="10"/>
        <color theme="1"/>
        <rFont val="GHEA Grapalat"/>
        <family val="3"/>
      </rPr>
      <t xml:space="preserve">                                                                                                                                        </t>
    </r>
    <r>
      <rPr>
        <b/>
        <sz val="10"/>
        <color theme="1"/>
        <rFont val="GHEA Grapalat"/>
        <family val="3"/>
      </rPr>
      <t>11013</t>
    </r>
  </si>
  <si>
    <r>
      <t xml:space="preserve">3.1 Միջոցառման անվանումը՝ </t>
    </r>
    <r>
      <rPr>
        <vertAlign val="superscript"/>
        <sz val="10"/>
        <color theme="1"/>
        <rFont val="GHEA Grapalat"/>
        <family val="3"/>
      </rPr>
      <t xml:space="preserve">8     </t>
    </r>
    <r>
      <rPr>
        <sz val="10"/>
        <color theme="1"/>
        <rFont val="GHEA Grapalat"/>
        <family val="3"/>
      </rPr>
      <t xml:space="preserve"> </t>
    </r>
    <r>
      <rPr>
        <sz val="12"/>
        <color theme="1"/>
        <rFont val="GHEA Grapalat"/>
        <family val="3"/>
      </rPr>
      <t>«</t>
    </r>
    <r>
      <rPr>
        <b/>
        <sz val="12"/>
        <color theme="1"/>
        <rFont val="GHEA Grapalat"/>
        <family val="3"/>
      </rPr>
      <t>ՀՀ բուսական աշխարհի պետական հաշվառում»</t>
    </r>
    <r>
      <rPr>
        <sz val="12"/>
        <color theme="1"/>
        <rFont val="GHEA Grapalat"/>
        <family val="3"/>
      </rPr>
      <t xml:space="preserve"> </t>
    </r>
  </si>
  <si>
    <r>
      <t>2.3</t>
    </r>
    <r>
      <rPr>
        <sz val="14"/>
        <color theme="1"/>
        <rFont val="GHEA Grapalat"/>
        <family val="3"/>
      </rPr>
      <t xml:space="preserve"> □ </t>
    </r>
    <r>
      <rPr>
        <sz val="10"/>
        <color theme="1"/>
        <rFont val="GHEA Grapalat"/>
        <family val="3"/>
      </rPr>
      <t xml:space="preserve">Նոր ծրագիր (հիմնավորումներ և բացատրություններ)՝ </t>
    </r>
    <r>
      <rPr>
        <vertAlign val="superscript"/>
        <sz val="10"/>
        <color theme="1"/>
        <rFont val="GHEA Grapalat"/>
        <family val="3"/>
      </rPr>
      <t xml:space="preserve">7   </t>
    </r>
    <r>
      <rPr>
        <sz val="10"/>
        <color theme="1"/>
        <rFont val="GHEA Grapalat"/>
        <family val="3"/>
      </rPr>
      <t>____________________________________________________________</t>
    </r>
  </si>
  <si>
    <r>
      <t xml:space="preserve">2.2 Ծրագրի դասիչը՝ </t>
    </r>
    <r>
      <rPr>
        <vertAlign val="superscript"/>
        <sz val="10"/>
        <color theme="1"/>
        <rFont val="GHEA Grapalat"/>
        <family val="3"/>
      </rPr>
      <t xml:space="preserve">6          </t>
    </r>
    <r>
      <rPr>
        <sz val="10"/>
        <color theme="1"/>
        <rFont val="GHEA Grapalat"/>
        <family val="3"/>
      </rPr>
      <t>1155</t>
    </r>
  </si>
  <si>
    <r>
      <t xml:space="preserve">2.1 Ծրագրի անվանումը՝ </t>
    </r>
    <r>
      <rPr>
        <vertAlign val="superscript"/>
        <sz val="10"/>
        <color theme="1"/>
        <rFont val="GHEA Grapalat"/>
        <family val="3"/>
      </rPr>
      <t>5</t>
    </r>
    <r>
      <rPr>
        <sz val="10"/>
        <color theme="1"/>
        <rFont val="GHEA Grapalat"/>
        <family val="3"/>
      </rPr>
      <t xml:space="preserve">  Բնական պաշարների և բնության հատուկ պահպանվող տարածքների կառավարում և պահպանում</t>
    </r>
  </si>
  <si>
    <r>
      <t>1.2</t>
    </r>
    <r>
      <rPr>
        <sz val="14"/>
        <color theme="1"/>
        <rFont val="GHEA Grapalat"/>
        <family val="3"/>
      </rPr>
      <t xml:space="preserve"> </t>
    </r>
    <r>
      <rPr>
        <sz val="10"/>
        <color theme="1"/>
        <rFont val="GHEA Grapalat"/>
        <family val="3"/>
      </rPr>
      <t xml:space="preserve">Նոր նախաձեռնությանն առնչվող այլ պետական մարմինների անվանումները՝ </t>
    </r>
    <r>
      <rPr>
        <vertAlign val="superscript"/>
        <sz val="10"/>
        <color theme="1"/>
        <rFont val="GHEA Grapalat"/>
        <family val="3"/>
      </rPr>
      <t xml:space="preserve">3 </t>
    </r>
    <r>
      <rPr>
        <sz val="10"/>
        <color theme="1"/>
        <rFont val="GHEA Grapalat"/>
        <family val="3"/>
      </rPr>
      <t xml:space="preserve">  ՀՀ տարածքային կառավարման ենթակառուցվածքների նախարարություն, ՀՀ էկոնոմիկայի նախարարություն (ՀՀԳԱԱ Ա.Թախտաջյանի անվան բուսաբանության ինստիտուտ,  Երևանի պետական համալսարան)</t>
    </r>
  </si>
  <si>
    <r>
      <t xml:space="preserve">1.1 Պետական մարմնի անվանումը՝ </t>
    </r>
    <r>
      <rPr>
        <vertAlign val="superscript"/>
        <sz val="10"/>
        <color theme="1"/>
        <rFont val="GHEA Grapalat"/>
        <family val="3"/>
      </rPr>
      <t>2</t>
    </r>
    <r>
      <rPr>
        <sz val="10"/>
        <color theme="1"/>
        <rFont val="GHEA Grapalat"/>
        <family val="3"/>
      </rPr>
      <t xml:space="preserve">       Շրջակա միջավայրի նախարարություն</t>
    </r>
  </si>
  <si>
    <r>
      <t xml:space="preserve">13.Այլ անհրաժեշտ տեղեկատվություն և հիմնավորումներ </t>
    </r>
    <r>
      <rPr>
        <vertAlign val="superscript"/>
        <sz val="10"/>
        <color indexed="8"/>
        <rFont val="GHEA Grapalat"/>
        <family val="3"/>
      </rPr>
      <t xml:space="preserve">26 </t>
    </r>
  </si>
  <si>
    <r>
      <t xml:space="preserve">12. Նոր նախաձեռնության իրականացման այլ եղանակներ արտահայտող այլընտրանքներ </t>
    </r>
    <r>
      <rPr>
        <vertAlign val="superscript"/>
        <sz val="10"/>
        <color indexed="8"/>
        <rFont val="GHEA Grapalat"/>
        <family val="3"/>
      </rPr>
      <t xml:space="preserve">25 </t>
    </r>
  </si>
  <si>
    <r>
      <t>Այլընտրանք # 2 (նվազագույն արդյունքների սցենար)</t>
    </r>
    <r>
      <rPr>
        <vertAlign val="superscript"/>
        <sz val="10"/>
        <color indexed="8"/>
        <rFont val="GHEA Grapalat"/>
        <family val="3"/>
      </rPr>
      <t xml:space="preserve"> 24 </t>
    </r>
  </si>
  <si>
    <t xml:space="preserve">Նոր նախաձեռնությունների ֆինանսավորումը նպատակահարմար է դիտարկել ԵՄ կենսաբազմազանություն և կայուն տեղական զարգացում-Հայաստան (KFW)շրջանակներում
</t>
  </si>
  <si>
    <r>
      <t xml:space="preserve">10. Ֆինանսավորման աղբյուրը </t>
    </r>
    <r>
      <rPr>
        <vertAlign val="superscript"/>
        <sz val="10"/>
        <color indexed="8"/>
        <rFont val="GHEA Grapalat"/>
        <family val="3"/>
      </rPr>
      <t xml:space="preserve">23 </t>
    </r>
  </si>
  <si>
    <r>
      <t xml:space="preserve">9. Պահանջվող ռեսուրսները </t>
    </r>
    <r>
      <rPr>
        <vertAlign val="superscript"/>
        <sz val="10"/>
        <color indexed="8"/>
        <rFont val="GHEA Grapalat"/>
        <family val="3"/>
      </rPr>
      <t xml:space="preserve">22 </t>
    </r>
  </si>
  <si>
    <t xml:space="preserve">Հաստատված օգտագործման չափաքանակներ,
կատարելագործված կադաստր
</t>
  </si>
  <si>
    <t>ՀՀ մարզերի կենդանականն աշխարհի տեսակային կազմի, տարածվածության  վերաբերյալ քարտեզագրական նյութեր, օգտագործման ենթակա չափաքանակների, մոնիթորինգի  նախադրյալներ, կենդանիների Կարմիր գրքի վերանայման հիմքերի առկայություն</t>
  </si>
  <si>
    <r>
      <t xml:space="preserve">Միջոցառման ավարտի տարեթիվը </t>
    </r>
    <r>
      <rPr>
        <vertAlign val="superscript"/>
        <sz val="10"/>
        <color indexed="8"/>
        <rFont val="GHEA Grapalat"/>
        <family val="3"/>
      </rPr>
      <t xml:space="preserve">21 </t>
    </r>
  </si>
  <si>
    <r>
      <t xml:space="preserve">8.Արդյունքային չափորոշիչները </t>
    </r>
    <r>
      <rPr>
        <vertAlign val="superscript"/>
        <sz val="10"/>
        <color indexed="8"/>
        <rFont val="GHEA Grapalat"/>
        <family val="3"/>
      </rPr>
      <t xml:space="preserve">20 </t>
    </r>
  </si>
  <si>
    <t>Չեն կատարվելու ՀՀ կենդանական աշխարհի մասին օրենքով սահմանված պարտավորությունները: Միջոցառման չֆինանսավորման դեպքում խնդիր է առաջանում կենդանական աշխարհի պահպանության, շարունակական օգտագործման բնագավառում: Կենդանական պաշարների, կենդանիների տարածվածության վերաբերյալ հավաստի և արդիական տեղեկատվության բացակայությունն անհնարին է դարձնում կենդանական աշխարհի լիարժեք կառավարման իրականացումը:</t>
  </si>
  <si>
    <r>
      <t xml:space="preserve">7. Նոր նախաձեռնությունը չֆինանսավորելու դեպքում ծագող խնդիրները </t>
    </r>
    <r>
      <rPr>
        <vertAlign val="superscript"/>
        <sz val="10"/>
        <color indexed="8"/>
        <rFont val="GHEA Grapalat"/>
        <family val="3"/>
      </rPr>
      <t xml:space="preserve">19 </t>
    </r>
  </si>
  <si>
    <t xml:space="preserve">Կենդանական աշխարհի պետական հաշվառման արդյունքում լիազոր մարմինը կտիրապետի կենդանական աշխարհի, (ինվազիվ կենդանատեսակների) տարածվածության տեսակային կազմի, պաշարների, ինվազիվ կենդանատեսակների տարածվածության արդյունքում բնական էկոհամակարգերին սպառնացող վտանգներ/ռիսկերի վերաբերյալ համապարփակ տեղեկատվությանը, ինչը թույլ կտա 
ապահովել կենդանական տեսակների գիտականորեն հիմնավորված շարունակական օգտագործումն ու վերարտադրությունը, կատարելագործել/ձևավորել կենդանական աշխարհի կադաստրն ու ստեղծել նախադրյալներ մոնիթորինգի իրականացման, կենդանիների Կարմիր գրքի վերանայման համար: Կենդանական աշխարհի պետական հաշվառման արդյունքում հնարավոր կլինի նաև բացահայտել կենդանական տեսակների ու համակեցությունների և դրանց ապրելավայրերի քանակական և որակական փոփոխությունները, ինչպես նաև գնահատելու բնական էկոհամակարգ/ինվազիվ կենդանատեսակների տարածվածություն ռիսկերը:
</t>
  </si>
  <si>
    <r>
      <t xml:space="preserve">6. Սպասվող օգուտները </t>
    </r>
    <r>
      <rPr>
        <vertAlign val="superscript"/>
        <sz val="10"/>
        <color indexed="8"/>
        <rFont val="GHEA Grapalat"/>
        <family val="3"/>
      </rPr>
      <t xml:space="preserve">18 </t>
    </r>
  </si>
  <si>
    <t xml:space="preserve">ՄԺԾԾ շրջանակներում ծրագրավորվող աշխատանքներն են.
- ելակետային տվյալների հավաքագրում, դաշտային ուսումնասիրություններ՝ ըստ ՀՀ մարզերի կենդանիների տարածվածության/տեսակային կազմի որոշում  քարտեզագրման աշխատանքների իրականացում, ներառյալ ինվազիվ կենդանատեսակների համար:
- բնական էկոհամակարգ/ինվազիվ կենդանատեսակների տարածվածություն ռիսկերի գնահատում
- օգտագործման ենթակա չափաքանակների հիմնավորումների պատրաստում
- տվյալների էլեկտրոնային տեղեկատվական համակարգի ստեղծում, կադաստրի կատարելագործում/ձևավորում 
- ՀՀ Կարմիր գրքի վերանայման, մոնիթորինգի իրականացման համար  առաջարկությունների ներկայացում, նախնական ցանկի կազմում 
- Տեղեկատվության տրամադրում շահագրգիռ կողմերին և հանրամատչելի տեղեկատվության տարածում
</t>
  </si>
  <si>
    <r>
      <t xml:space="preserve">5. Նկարագրությունը </t>
    </r>
    <r>
      <rPr>
        <vertAlign val="superscript"/>
        <sz val="10"/>
        <color indexed="8"/>
        <rFont val="GHEA Grapalat"/>
        <family val="3"/>
      </rPr>
      <t xml:space="preserve">17 </t>
    </r>
  </si>
  <si>
    <t>ՀՀ տարածքին համարժեք՝ կենդանական աշխարհի վերաբերյալ տեղեկատվական համակարգի, կատարելագործված կադաստրի, օգտագործման ենթակա չափաքանակների, կենդանիների Կարմիր գրքի վերանայման հիմքերի առկայություն՝ կենդանական պահպանության և շարունակական օգտագործման նպատակով:</t>
  </si>
  <si>
    <r>
      <t xml:space="preserve">4. Նպատակը </t>
    </r>
    <r>
      <rPr>
        <vertAlign val="superscript"/>
        <sz val="10"/>
        <color indexed="8"/>
        <rFont val="GHEA Grapalat"/>
        <family val="3"/>
      </rPr>
      <t xml:space="preserve">16 </t>
    </r>
  </si>
  <si>
    <t>8.հանրային իրազեկում</t>
  </si>
  <si>
    <t>7.տեղեկատվության տրամադրում շահագրգիռ կողմերին</t>
  </si>
  <si>
    <t>6.կադաստրի կատարելագործում/ձևավորում</t>
  </si>
  <si>
    <t>5.հաշվառման արդյունքների ամփոփում և տվյալների էլեկտրոնային բազայի ձևավորում</t>
  </si>
  <si>
    <t>4.Կարմիր գրքում ընդգրկված տեսակների ցանկի վերանայում</t>
  </si>
  <si>
    <t xml:space="preserve">ՀՀ վարչապետի 2018թվականի հունիսի 11-ի&lt;&lt;Հայաստանի Հանրապետության շրջակա միջավայրի նախարարության կանոնադրությունը հաստատելու մասին&gt;&gt;  N745-Լ որոշում </t>
  </si>
  <si>
    <t>3.պաշարների հաշվառում, օգտագործման ենթակա չափաքանակների վերաբերյալ հիմնավորումների առկայություն</t>
  </si>
  <si>
    <t xml:space="preserve"> ՀՀ կառավարության 2009 թվականի օգոստոսի 13-ի  N975-Ն:</t>
  </si>
  <si>
    <t>2. տարածվածություն, քարտեզագրում /GIS/</t>
  </si>
  <si>
    <t xml:space="preserve"> ՀՀ կառավարության 2015թ. դեկտեմբերի 10-ի նիստի N54 արձանագրային,  </t>
  </si>
  <si>
    <t>1. տեսակային կազմի որոշում</t>
  </si>
  <si>
    <t>ՀՀ կենդանական աշխարհի մասին օրենք</t>
  </si>
  <si>
    <t>Հայեցողական պարտավորություն շրջանակներում պետք է իրականացվեն հետևյալ միջոցառումները.</t>
  </si>
  <si>
    <t>2019թվականի փետրվարի 8-ի  &lt;&lt;ՀՀ կառավարության ծրագրի մասին&gt;&gt; N65-Ա որոշման հավելվածի 4.8  բաժին</t>
  </si>
  <si>
    <t>Սույն ՄԺԾԾ հայտում որպես հայեցողական պարտավորություն ամրագրված էՀՀ կենդանական աշխարհի պետական հաշվառման աշխատանքների իրականացումը:</t>
  </si>
  <si>
    <r>
      <t xml:space="preserve">Պարտադիր կամ հայեցողական պարտավորությունը սահմանող օրենսդրական հիմքերը </t>
    </r>
    <r>
      <rPr>
        <vertAlign val="superscript"/>
        <sz val="10"/>
        <color indexed="8"/>
        <rFont val="GHEA Grapalat"/>
        <family val="3"/>
      </rPr>
      <t xml:space="preserve">15 </t>
    </r>
  </si>
  <si>
    <r>
      <t>Պարտադիր պարտավորության շրջանակներում գործադիր մարմնի հայեցողական իրավասությունների շրջանակները</t>
    </r>
    <r>
      <rPr>
        <vertAlign val="superscript"/>
        <sz val="10"/>
        <color indexed="8"/>
        <rFont val="GHEA Grapalat"/>
        <family val="3"/>
      </rPr>
      <t>14</t>
    </r>
    <r>
      <rPr>
        <sz val="10"/>
        <color indexed="8"/>
        <rFont val="GHEA Grapalat"/>
        <family val="3"/>
      </rPr>
      <t xml:space="preserve"> </t>
    </r>
  </si>
  <si>
    <r>
      <t>Պարտադիր կամ հայեցողական  պարտավորությունների շրջանակը</t>
    </r>
    <r>
      <rPr>
        <vertAlign val="superscript"/>
        <sz val="10"/>
        <color indexed="8"/>
        <rFont val="GHEA Grapalat"/>
        <family val="3"/>
      </rPr>
      <t>13</t>
    </r>
    <r>
      <rPr>
        <sz val="10"/>
        <color indexed="8"/>
        <rFont val="GHEA Grapalat"/>
        <family val="3"/>
      </rPr>
      <t xml:space="preserve"> </t>
    </r>
  </si>
  <si>
    <r>
      <t xml:space="preserve">X </t>
    </r>
    <r>
      <rPr>
        <sz val="10"/>
        <color indexed="8"/>
        <rFont val="GHEA Grapalat"/>
        <family val="3"/>
      </rPr>
      <t xml:space="preserve">Շարունակական </t>
    </r>
    <r>
      <rPr>
        <vertAlign val="superscript"/>
        <sz val="10"/>
        <color indexed="8"/>
        <rFont val="GHEA Grapalat"/>
        <family val="3"/>
      </rPr>
      <t xml:space="preserve">                   </t>
    </r>
    <r>
      <rPr>
        <sz val="14"/>
        <color indexed="8"/>
        <rFont val="GHEA Grapalat"/>
        <family val="3"/>
      </rPr>
      <t xml:space="preserve">□ </t>
    </r>
    <r>
      <rPr>
        <sz val="10"/>
        <color indexed="8"/>
        <rFont val="GHEA Grapalat"/>
        <family val="3"/>
      </rPr>
      <t xml:space="preserve">Ոչ շարունակական </t>
    </r>
  </si>
  <si>
    <r>
      <t xml:space="preserve">□ </t>
    </r>
    <r>
      <rPr>
        <sz val="10"/>
        <color indexed="8"/>
        <rFont val="GHEA Grapalat"/>
        <family val="3"/>
      </rPr>
      <t xml:space="preserve">Պարտադիր ծախսային պարտավորություն        </t>
    </r>
    <r>
      <rPr>
        <sz val="14"/>
        <color indexed="8"/>
        <rFont val="GHEA Grapalat"/>
        <family val="3"/>
      </rPr>
      <t xml:space="preserve">X </t>
    </r>
    <r>
      <rPr>
        <sz val="10"/>
        <color indexed="8"/>
        <rFont val="GHEA Grapalat"/>
        <family val="3"/>
      </rPr>
      <t>Հայեցողական ծախսային պարտավորություն, այդ թվում՝</t>
    </r>
  </si>
  <si>
    <r>
      <t xml:space="preserve">3.5 Նոր նախաձեռնության ծախսերի հիմքում դրված պարտավորության բնույթը՝ </t>
    </r>
    <r>
      <rPr>
        <vertAlign val="superscript"/>
        <sz val="10"/>
        <color indexed="8"/>
        <rFont val="GHEA Grapalat"/>
        <family val="3"/>
      </rPr>
      <t xml:space="preserve">12 </t>
    </r>
  </si>
  <si>
    <r>
      <t xml:space="preserve">□ </t>
    </r>
    <r>
      <rPr>
        <sz val="10"/>
        <color indexed="8"/>
        <rFont val="GHEA Grapalat"/>
        <family val="3"/>
      </rPr>
      <t xml:space="preserve">Գոյություն ունեցող միջոցառման ընդլայնում (հիմնավորումներ և բացատրություններ)՝ </t>
    </r>
    <r>
      <rPr>
        <vertAlign val="superscript"/>
        <sz val="10"/>
        <color indexed="8"/>
        <rFont val="GHEA Grapalat"/>
        <family val="3"/>
      </rPr>
      <t xml:space="preserve">11 </t>
    </r>
  </si>
  <si>
    <t xml:space="preserve">Աշխատանքների իրականացման փուլում նախատեսվում է կազմակերպել և իրականացնել կենդանական աշխարհի, ներառյալ օգտագործման իմաստով առավել խոցելի խոշոր խմբերի՝  խոշոր և մանր կաթնասունների, թռչունների, սողունների, երկկենցաղների, ձկների և խեցգետնի ուսումնասիրություններ և հաշվառում՝ ըստ ՀՀ մարզերի, որն իր մեջ կներառի տեսակային կազմի, տարածվածության, քարտեզագրման և հնարավորինս նաև պաշարների գնահատման աշխատանքներն ու տվյալների էլեկտրոնային բազայի ձևավորումը: Վերոնշյալ հաշվառման արդյունքների հիման վրա միայն հնարավոր կլինի ապահովել կենդանական տեսակների գիտականորեն հիմնավորված շարունակական օգտագործումն ու վերարտադրությունը, ձևավորել կենդանական աշխարհի կադաստրն ու ստեղծել նախադրյալներ մոնիթորինգի իրականացման համար: 
Կենդանական աշխարհի պետական հաշվառման արդյունքում հնարավոր կլինի նաև բացահայտել կենդանական տեսակների և դրանց ապրելավայրերի քանակական և որակական փոփոխությունները:
</t>
  </si>
  <si>
    <t>ՀՀ տարածքում կենդանական աշխարհի միասնական պետական հաշվառում չի իրականացվել: Ավելին կարելի է փաստել, որ  միասնական և միաժամանակյա հաշվառում երկրի ամբողջ տարածքում, ըստ մարզերի երբևիցԷ չի կատարվել: Միայն գիտական թեմաների շրջանակներում ՀՀ ԳԱԱ կենդանաբանության և հիդրոէկոլոգիայի գիտական կենտրոնի, ՀՀ պետական համալսարանի և այլ կազմակերպությունների կողմից կատարվել են առանձին թեմատիկ ուսումնասիրություններ, որոնք նույնպես ամբողջականացման, համախմբման և ի մի բերման կարիք ունեն:
Կենդանական աշխարհի հաշվառման աշխատանքները նախատեսվում է իրականացնել ոլորտի մասնագիտացված, գիտա-հետազոտական ուսումնասիրությունների իրականացման գործառույթներ ունեցող` ՀՀ ԳԱԱ կենդանաբանության և հիդրոէկոլոգիայի գիտական կենտրոնի, ՀՀ պետական համալսարանի և  մասնագիտական որակավորում ունեցող այլ փորձագետների հետ համատեղ, առավել ևս, որ նրանց միջոցով են իրականացվել Հայաստանի Հանրապետությունում գործող Կարմիր գրքի ստեղծման աշխատանքները: Այդ տեսանկյունից չափազանց կարևորվում է կենդանական աշխարհի հաշվառման իրականացումն ու ստացված տվյալների հիման վրա պետական կադաստրի ձևավորումն ու վարումը, որն էլ իր հերթին հնարավորություն կընձեռի ՀՀ տարածքի կենդանական աշխարհի բազմազանության, դրանց պաշարների, ապրելավայրերի քանակական և որակական փոփոխությունների վերաբերյալ հավաստի տեղեկատվության միջոցով կանոնակարգելու արդեն իսկ օգտագործման ենթակա չափաքանակները:
Վերոնշյալ խնդիրների լուծման համար էլ նախատեսվում է ըստ ՀՀ մարզերի ներքոնշյալ կենդանական տեսակների հաշվառման իրականացումը, որն էլ իր հերթին կնպաստի կենդանական աշխարհի պետական կադաստրի ստեղծմանը, վարմանը, ինչպես նաև հիմք կհանդիսանա կենդանական աշխարհի մոնիթորիգի իրականացման համար, կապահովի ՀՀ Կարմիր գրքի վերանայման հիմքերը:</t>
  </si>
  <si>
    <t xml:space="preserve">Հաշվառման իրականացման պահանջն ամրագրված է &lt;&lt;Կենդանական աշխարհի մասին&gt;&gt; ՀՀ օրենքում /այսուհետ՝ Օրենք/, համաձայն որի պարբերաբար՝ ոչ ուշ քան տաս տարին մեկ, իսկ առանձին դեպքերում նաև ՀՀ կառավարության որոշմամբ պետք է իրականացվի կենդանական աշխարհի պետական հաշվառում: Օրենքը նախատեսում է նաև պետական հաշվառման նպատակով ուսումնասիրությունների կատարման հնարավորությունը /հոդված 10/ կենդանական աշխարհի պետական կառավարումն իրականացնող լիազորված պետական մարմնի կողմից՝ պետական պատվերի, ձևավորման և տեղադրման  միջոցով: Հաշվառման անհրաժեշտությունը կարևորվել է նաև ՀՀ կառավարության 2015թ. դեկտեմբերի 10-ի նիստի &lt;&lt;Հայաստանի Հանրապետության կենսաբանական բազմազանության պահպանության, պաշտպանության, վերարտադրության և օգտագործման բնագավառներում ռազմավարությանը և գործողությունների ազգային ծրագրին հավանություն տալու մասին&gt;&gt; N54 արձանագրային և ՀՀ կառավարության 2009 թվականի օգոստոսի 13-ի &lt;&lt;Հայաստանի Հանրապետության կենդանական աշխարհի պետական հաշվառման ծրագիր&gt;&gt; N975-Ն որոշումներով,  ինչպես նաև 2019 թվականի փետրվարի 8-ի &lt;&lt;ՀՀ կառավարության ծրագրի մասին&gt;&gt; N65-Ա որոշմամբ:  ՀՀ կառավարության մայիսի 16-ի &lt;&lt;ՀՀ կառավարության 2019-2023թթ. գործունեության միջոցառումների ծրագիրը հաստատելու մասին&gt;&gt;N650-Լ որոշման հավելվածի 92.3 կետով նախատեսված է կենդանական աշխարհի օբյեկտների հաշվառման և կադաստրի կատարելագործման իրականացումը: </t>
  </si>
  <si>
    <t xml:space="preserve">• տեսակային կազմի որոշում, 
• տարածվածություն, քարտեզագրում /GIS/
• պաշարների հաշվառում, օգտագործման ենթակա չափաքանակների վերաբերյալ հիմնավորումների առկայություն,
• Կարմիր գրքում ընդգրկված տեսակների ցանկի վերանայում, 
• հաշվառման արդյունքների ամփոփում և տվյալների էլեկտրոնային բազայի ձևավորում,
• կադաստրի կատարելագործում/ձևավորում,
• տեղեկատվության տրամադրում շահագրգիռ կողմերին,
• հանրային իրազեկում:
</t>
  </si>
  <si>
    <t>&lt;&lt;ՀՀ կենդանական աշխարհի պետական հաշվառման աշխատանքներ&gt;&gt; ՄԺԾԾ հայտի շրջանակներում նախատեսվող աշխատանքներն են.</t>
  </si>
  <si>
    <r>
      <t xml:space="preserve">3.4  </t>
    </r>
    <r>
      <rPr>
        <sz val="14"/>
        <color indexed="8"/>
        <rFont val="GHEA Grapalat"/>
        <family val="3"/>
      </rPr>
      <t xml:space="preserve">□ </t>
    </r>
    <r>
      <rPr>
        <sz val="10"/>
        <color indexed="8"/>
        <rFont val="GHEA Grapalat"/>
        <family val="3"/>
      </rPr>
      <t xml:space="preserve">Նոր միջոցառում (հիմնավորումներ և բացատրություններ)՝ </t>
    </r>
    <r>
      <rPr>
        <vertAlign val="superscript"/>
        <sz val="10"/>
        <color indexed="8"/>
        <rFont val="GHEA Grapalat"/>
        <family val="3"/>
      </rPr>
      <t>10</t>
    </r>
    <r>
      <rPr>
        <sz val="10"/>
        <color indexed="8"/>
        <rFont val="GHEA Grapalat"/>
        <family val="3"/>
      </rPr>
      <t xml:space="preserve">                                                                            ՀՀ կենդանական աշխարհի պետական հաշվառման աշխատանքները հանդիսանում են նոր նախաձեռնություն: </t>
    </r>
  </si>
  <si>
    <r>
      <t xml:space="preserve">□ </t>
    </r>
    <r>
      <rPr>
        <sz val="10"/>
        <color indexed="8"/>
        <rFont val="GHEA Grapalat"/>
        <family val="3"/>
      </rPr>
      <t>Այլ (նկարագրություն) _____________________________________________________________________________________________</t>
    </r>
  </si>
  <si>
    <r>
      <rPr>
        <sz val="14"/>
        <rFont val="GHEA Grapalat"/>
        <family val="3"/>
      </rPr>
      <t>X</t>
    </r>
    <r>
      <rPr>
        <sz val="14"/>
        <color indexed="8"/>
        <rFont val="GHEA Grapalat"/>
        <family val="3"/>
      </rPr>
      <t xml:space="preserve"> </t>
    </r>
    <r>
      <rPr>
        <sz val="10"/>
        <color indexed="8"/>
        <rFont val="GHEA Grapalat"/>
        <family val="3"/>
      </rPr>
      <t>Ապրանք և ծառայություն</t>
    </r>
    <r>
      <rPr>
        <sz val="14"/>
        <color indexed="8"/>
        <rFont val="GHEA Grapalat"/>
        <family val="3"/>
      </rPr>
      <t xml:space="preserve">                      □ </t>
    </r>
    <r>
      <rPr>
        <sz val="10"/>
        <color indexed="8"/>
        <rFont val="GHEA Grapalat"/>
        <family val="3"/>
      </rPr>
      <t xml:space="preserve">Տրանսֆերտ                                                      </t>
    </r>
  </si>
  <si>
    <r>
      <t xml:space="preserve">3.2 Միջոցառման դասիչը՝ </t>
    </r>
    <r>
      <rPr>
        <vertAlign val="superscript"/>
        <sz val="10"/>
        <rFont val="GHEA Grapalat"/>
        <family val="3"/>
      </rPr>
      <t>9</t>
    </r>
    <r>
      <rPr>
        <sz val="10"/>
        <rFont val="GHEA Grapalat"/>
        <family val="3"/>
      </rPr>
      <t xml:space="preserve">    </t>
    </r>
    <r>
      <rPr>
        <b/>
        <sz val="10"/>
        <rFont val="GHEA Grapalat"/>
        <family val="3"/>
      </rPr>
      <t>11014__</t>
    </r>
    <r>
      <rPr>
        <sz val="10"/>
        <rFont val="GHEA Grapalat"/>
        <family val="3"/>
      </rPr>
      <t>_____________________</t>
    </r>
  </si>
  <si>
    <r>
      <t xml:space="preserve">3.1 Միջոցառման անվանումը՝ </t>
    </r>
    <r>
      <rPr>
        <vertAlign val="superscript"/>
        <sz val="10"/>
        <color indexed="8"/>
        <rFont val="GHEA Grapalat"/>
        <family val="3"/>
      </rPr>
      <t xml:space="preserve">8 </t>
    </r>
    <r>
      <rPr>
        <sz val="10"/>
        <color indexed="8"/>
        <rFont val="GHEA Grapalat"/>
        <family val="3"/>
      </rPr>
      <t xml:space="preserve"> </t>
    </r>
    <r>
      <rPr>
        <b/>
        <sz val="10"/>
        <color indexed="8"/>
        <rFont val="GHEA Grapalat"/>
        <family val="3"/>
      </rPr>
      <t>ՀՀ կենդանական աշխարհի պետական հաշվառում</t>
    </r>
    <r>
      <rPr>
        <sz val="10"/>
        <color indexed="8"/>
        <rFont val="GHEA Grapalat"/>
        <family val="3"/>
      </rPr>
      <t>______________________________________________________________________________________</t>
    </r>
  </si>
  <si>
    <r>
      <t>2.3</t>
    </r>
    <r>
      <rPr>
        <sz val="14"/>
        <color indexed="8"/>
        <rFont val="GHEA Grapalat"/>
        <family val="3"/>
      </rPr>
      <t xml:space="preserve"> □ </t>
    </r>
    <r>
      <rPr>
        <sz val="10"/>
        <color indexed="8"/>
        <rFont val="GHEA Grapalat"/>
        <family val="3"/>
      </rPr>
      <t xml:space="preserve">Նոր ծրագիր (հիմնավորումներ և բացատրություններ)՝ </t>
    </r>
    <r>
      <rPr>
        <vertAlign val="superscript"/>
        <sz val="10"/>
        <color indexed="8"/>
        <rFont val="GHEA Grapalat"/>
        <family val="3"/>
      </rPr>
      <t xml:space="preserve">7   </t>
    </r>
    <r>
      <rPr>
        <sz val="10"/>
        <color indexed="8"/>
        <rFont val="GHEA Grapalat"/>
        <family val="3"/>
      </rPr>
      <t>____________________________________________________________</t>
    </r>
  </si>
  <si>
    <r>
      <t xml:space="preserve">2.2 Ծրագրի դասիչը՝ </t>
    </r>
    <r>
      <rPr>
        <vertAlign val="superscript"/>
        <sz val="10"/>
        <color indexed="8"/>
        <rFont val="GHEA Grapalat"/>
        <family val="3"/>
      </rPr>
      <t>6</t>
    </r>
    <r>
      <rPr>
        <sz val="10"/>
        <color indexed="8"/>
        <rFont val="GHEA Grapalat"/>
        <family val="3"/>
      </rPr>
      <t xml:space="preserve"> _______________________</t>
    </r>
  </si>
  <si>
    <t>Բնական պաշարների և բնության հատուկ պահպանվող տարածքների կառավարում և պահպանում</t>
  </si>
  <si>
    <r>
      <t xml:space="preserve">2.1 Ծրագրի անվանումը՝ </t>
    </r>
    <r>
      <rPr>
        <vertAlign val="superscript"/>
        <sz val="10"/>
        <color indexed="8"/>
        <rFont val="GHEA Grapalat"/>
        <family val="3"/>
      </rPr>
      <t>5</t>
    </r>
    <r>
      <rPr>
        <sz val="10"/>
        <color indexed="8"/>
        <rFont val="GHEA Grapalat"/>
        <family val="3"/>
      </rPr>
      <t xml:space="preserve"> </t>
    </r>
  </si>
  <si>
    <r>
      <t xml:space="preserve">2. Ծրագիրը </t>
    </r>
    <r>
      <rPr>
        <vertAlign val="superscript"/>
        <sz val="10"/>
        <color indexed="8"/>
        <rFont val="GHEA Grapalat"/>
        <family val="3"/>
      </rPr>
      <t xml:space="preserve">4 </t>
    </r>
  </si>
  <si>
    <t>ՀՀ ԳԱԱ կենդանաբանության և հիդրոէկոլոգիայի գիտական կենտրոն, Երևանի պետական համալսարան</t>
  </si>
  <si>
    <r>
      <t>1.2</t>
    </r>
    <r>
      <rPr>
        <sz val="14"/>
        <color indexed="8"/>
        <rFont val="GHEA Grapalat"/>
        <family val="3"/>
      </rPr>
      <t xml:space="preserve"> </t>
    </r>
    <r>
      <rPr>
        <sz val="10"/>
        <color indexed="8"/>
        <rFont val="GHEA Grapalat"/>
        <family val="3"/>
      </rPr>
      <t xml:space="preserve">Նոր նախաձեռնությանն առնչվող այլ պետական մարմինների անվանումները՝ </t>
    </r>
    <r>
      <rPr>
        <vertAlign val="superscript"/>
        <sz val="10"/>
        <color indexed="8"/>
        <rFont val="GHEA Grapalat"/>
        <family val="3"/>
      </rPr>
      <t xml:space="preserve">3 </t>
    </r>
    <r>
      <rPr>
        <sz val="10"/>
        <color indexed="8"/>
        <rFont val="GHEA Grapalat"/>
        <family val="3"/>
      </rPr>
      <t xml:space="preserve">  _______________________________________________________________________________________________________________ՀՀ տարածքային կառավարման և ենթակառուցվածքների նախարարություն, ՀՀ էկոնոմիկայի նախարարություն    </t>
    </r>
  </si>
  <si>
    <t>Շրջակա միջավայրի նախարարություն</t>
  </si>
  <si>
    <r>
      <t xml:space="preserve">1.1 Պետական մարմնի անվանումը՝ </t>
    </r>
    <r>
      <rPr>
        <vertAlign val="superscript"/>
        <sz val="10"/>
        <color indexed="8"/>
        <rFont val="GHEA Grapalat"/>
        <family val="3"/>
      </rPr>
      <t>2</t>
    </r>
    <r>
      <rPr>
        <sz val="10"/>
        <color indexed="8"/>
        <rFont val="GHEA Grapalat"/>
        <family val="3"/>
      </rPr>
      <t xml:space="preserve"> ___ </t>
    </r>
  </si>
  <si>
    <r>
      <t>Հավելված N 2. Նոր նախաձեռնությունների ներկայացման ձևաչափ</t>
    </r>
    <r>
      <rPr>
        <vertAlign val="superscript"/>
        <sz val="12"/>
        <color indexed="8"/>
        <rFont val="GHEA Grapalat"/>
        <family val="3"/>
      </rPr>
      <t>1</t>
    </r>
  </si>
  <si>
    <t>՝՝</t>
  </si>
  <si>
    <t>Միջնաժամկետ ծախսայի նծրագրով ներկայացված տվյալները արդեն իսկ հանդիսանում են նվազագույն արդյունք, քանի որ նախքան մոնիթորինգային հարթակների անհրաժեշտ քանակության վերաբերյալ տեղեկատվությաններ կայացումը կատարվել են մի շարք վերլուծություններ. Դիտարկվել և թվայնացվել են ընդերքօգտագործողների կողմից իրականացվող հողերի մոնիթորինգի տեղադիրքերը, ստեղծվել են թվային համադրման քարտեզներ, ուսումնասիրվել է ընդերքօգտագործման արդյունքում խախտված, ներկայումս լքված կամ տիրազուրկ տարածքների աղտոտվածության բնույթը:</t>
  </si>
  <si>
    <t xml:space="preserve">Պարբերական </t>
  </si>
  <si>
    <t>Պարբերական</t>
  </si>
  <si>
    <t>Մոնիթորինգային հարթակ</t>
  </si>
  <si>
    <t>Իրականացված մոնիթորինգ</t>
  </si>
  <si>
    <t>8.Արդյունքային ցուցանիշները</t>
  </si>
  <si>
    <t>Չեն կատարվելու ՀՀ հողային օրենսգրքով սահմանված պարտավորությունները: Միջոցառման չֆինանսավորման դեպքում խնդիր է առաջանում շրջակա միջավայրի վրա լեռնահանքային արդյունաբերության ազդեցության բնագավառում: Մոնիթորինգային տվյալների և հետևաբար, հողերի աղտոտվածության իրական պատկերի բացակայությունը, անհնարին է դարձնում հողերի վերականգնման նպատակային բապահպանական ծրագրերի իրականացումը:</t>
  </si>
  <si>
    <t>Մոնիթորինգի ցանցի ստեղծման և դրա իրականացման արդյունքում լիազոր մարմինը կտիրապետի ընդերքօգտագործման արդյունքում խախտված կամ դեգրադացված հողային ծածկույթի աղտոտվածության բնույթի և ծավալների, աղտոտվածության տարածման ուղղությունների վերաբերյալ համապարփակ տեղեկատվությանը, ինչը թույլ կտա մշակել ռեկուլտիվացիայի նպատակային ծրագրեր, ինչպես նաև կառավարել ընդերքօգտագործող ընկերությունների կողմից հողերի ռեկուլտիվացման ծրագրերի հետ կապված խնդիրները:</t>
  </si>
  <si>
    <t xml:space="preserve">ՄԺԾԾ շրջանակներում ծրագրավորվող աշխատանքներն են.
- դաշտային ուսումնասիրություններ, ֆոնդային և հրատարակված նյութերի ուսումնասիրություն` ընդերքօգտագործման արդյունքում խախտված, աղտոտված և դեգրադացված հողերի տեղադիրքի, չափերի պարզաբանման համար, դրանց տեղադրում կոորդինական առանցքներով տոպոհիմքերի վրա, հողերի որակի տարածական բաշխման գնահատում, քարտեզագրում, փոփոխությունների կանխատեսում,
- նմուշարկման դիտացանցի զարգացում` ընդերքօգտագործման արդյունքում խախտված կամ աղտոտված տարածքների հողածածկույթի համար,
- հողերի աղտոտվածությունը բնութագրող շուրջ 30 պարամետրերի որոշում,
- ընդերքօգտագործման հետ կապված հողերի աղտոտվածության վիճակի վերաբերյալ մոնիթորինգային շարքերի լրացման համար տվյալների ստացում, գնահատում, մշակում,
- որպես հեռանկարային զարգացում՝ վերակուլտիվացման հնարավոր ուղղությունների մշակում և հողերի ռեկուլտիվացիայի պիլոտային ծրագրերի իրականացում:
</t>
  </si>
  <si>
    <t>ՀՀ տարածքին համարժեք՝ հողերի տեխնածին աղտոտվածության և դեգրադացման վերաբերյալ պարբերական նպատակային տեղեկատվության ստացումն ապահովող դիտացանցի առկայություն:</t>
  </si>
  <si>
    <t xml:space="preserve">ՀՀ Հողային օրենսգրքի 32-րդ հոդված,Կառավարության 2019թ.-ի մայիսի 16-ի N650-Լորոշմանհավելված 1-ի 63.2 կետ, 2019 թվականի
փետրվարի 8-ի N65-Ա որոշման հավելվածի 4.8 բաժին և ՀՀ կառավարության 19.02.2009թ.-ի N 276-Ն որոշում:
</t>
  </si>
  <si>
    <t xml:space="preserve">Սույն ՄԺԾԾ հայտում որպես պարտադիր պարտավորություն ամրագրված է աղտոտված, դեգրադացված հողերի մոնիթորինգի իրականացումը: 
Պարտադիր պարտավորություն շրջանակներում իրականացվելու է.
1) հողերի վիճակի ուսումնասիրություն, գնահատում և դրա փոփոխության ժամանակին բացահայտում, այդ փոփոխությունների կանխատեսում և բացասական գործընթացների հետևանքների կանխարգելում,
2) տեխնածին աղտոտված հողատարածքների վերաբերյալ տեղեկատվության  հավաքագրում, կադաստրի ստեղծում,
3) քարտեզագրական նյութերի թվայնացում և ներկայացում GIS միջավայրում,
4) դիտակետերի ցանցի ստեղծում,
5) մոնիթորինգի տեղեկատվության հավաքագրում և գրանցում, որը մշտապես իրականացվող գործընթաց է, նպատակաուղղված է ապահովելու ՀՀ «Հողային օրենսգրքի» և ՀՀ կառավարության 19.02.2009թ. թիվ 276-Ն որոշման պահանջների իրականացումը:
Գույքագրման իրականացման արդյունքում պետական կառավարման մարմինը կտիրապետի աղտոտված հողերի տեղադիրքերի, ծավալների, աղտոտվածության բնույթի վերաբերյալ ամփոփ տեղեկատվությանը, բնությանը և ազդակիր համայնքերի բնակչությանը հասցվող վնասի վերաբերյալ տվյալներին:
</t>
  </si>
  <si>
    <t xml:space="preserve">󠆢  Պարտադիր ծախսային պարտավորություն      
□ Հայեցողական ծախսային պարտավորություն, այդ թվում՝
□ Շարունակական                    □ Ոչ շարունակական </t>
  </si>
  <si>
    <r>
      <rPr>
        <b/>
        <sz val="14"/>
        <color theme="1"/>
        <rFont val="GHEA Grapalat"/>
        <family val="3"/>
      </rPr>
      <t xml:space="preserve">□ </t>
    </r>
    <r>
      <rPr>
        <b/>
        <sz val="10"/>
        <color theme="1"/>
        <rFont val="GHEA Grapalat"/>
        <family val="3"/>
      </rPr>
      <t>Գոյություն ունեցող միջոցառման ընդլայնում (հիմնավորումներ և բացատրություններ)՝</t>
    </r>
    <r>
      <rPr>
        <sz val="10"/>
        <color theme="1"/>
        <rFont val="GHEA Grapalat"/>
        <family val="3"/>
      </rPr>
      <t xml:space="preserve"> </t>
    </r>
  </si>
  <si>
    <r>
      <rPr>
        <sz val="10"/>
        <color theme="1"/>
        <rFont val="GHEA Grapalat"/>
        <family val="3"/>
      </rPr>
      <t xml:space="preserve">3.4  󠆢 </t>
    </r>
    <r>
      <rPr>
        <sz val="14"/>
        <color theme="1"/>
        <rFont val="GHEA Grapalat"/>
        <family val="3"/>
      </rPr>
      <t xml:space="preserve"> </t>
    </r>
    <r>
      <rPr>
        <sz val="10"/>
        <color theme="1"/>
        <rFont val="GHEA Grapalat"/>
        <family val="3"/>
      </rPr>
      <t xml:space="preserve">Նոր միջոցառում (հիմնավորումներ և բացատրություններ)՝ ՀՀ տարաքում տեխնածին աղտոտված, դեգրադացված հողերիմոնիթորինգի աշխատանքները հանդիսանում են նոր նախաձեռնություն: Հայաստանը խիստ սակավահող երկիր է և Հանրապետության հողերի դեգրադացման և աղտոտման հիմնականա ղբյուրներից մեկը ընդերքօգտագործումն է:
ՀՀ տարածքում հայտնաբերված են ավելի քան 100 տեսակ օգտակար հանածոներ, այդ թվում` մետաղային օգտակար հանածոներից` երկաթի, պղնձի, մոլիբդենի, կապարի, ցինկի, ոսկու, արծաթի, ծարիրի,  ալյումինի հումքի և նրանցում պարփակված հազվագյուտ ու ցրված մետաղների զգալի պաշարներ: Մետաղային հանքավայրերի հենքի վրա ստեղծվել են բազմաթիվ մետալուրգիական վերամշակող ձեռնարկություններ և կոմբինատներ, ինչպիսիք են օրինակ` Քաջարանի, Կապանի, Ալավերդու, Ախթալայի, Արարատի և այլն: Լեռնահանքային ձեռնարկություններին հանձնված հողերի ընդհանուր տարածությունը կազմում է մոտ 9700հա, որից խախտված հողեր` 8275հա և պոչամբարների տակ գտնվող հողեր` 1400հա:Լեռնահանքային ճյուղի օբյեկտների և ենթակառուցվածքների գործունեության արդյունքում  բացասական ազդեցություններ են դրսևորվում հողերի, լանդշաֆտային և կենսաբանական բազմազանության վրա:
Հանքարդյունաբերական ուղղվածություն ունեցող համայնքներում՝ Ալավերդի, Շամլուղ, Ախթալա, Կապան, Քաջարան, Ագարակ, Սոթք, Մեղրաձոր, Արարատ և Լիճքվազ,  հանքարդյունաբերական ոլորտի հետ կապված շրջակա միջավայրի վրա բացասական ազդեցությունների նվազեցման/չեզոքացման գործողությունների համար հիմք ծառայող աղտոտված հողերի մոնիթորինգի իրականացումը հանդիսանում է առաջնահերթ: 
ՀՀ հողերի արդյունավետ օգտագործման և պահպանության նպատակով  հողերի վիճակի ուսումնասիրության, գնահատման և դրա փոփոխության ժամանակին բացահայտման  (աղտոտվածության մոնիթորինգը)  անհրաժեշտությունը բխում է ՀՀ հողային օրենսգրքի 32-րդ հոդվածի և ՀՀ կառավարության 19.02.2009թ.-ի N 276-Ն դրույթներից: Օրենսդրորեն հստակ սահմանված են նաև հողերի մոնիթորինգի իրականացման ցուցանիշները, սակայն ներկայումս Հայաստանում տարբեր կազմակերպությունների կողմից իրականացվում է հողերի աղտոտվածության ոչ կարգավորված և էպիզոդիկ բնույթ կրող մոնիթորինգ։ Հողերի աղտոտվածության դիտարկման աշխատանքները կատարվում են տարբեր մակարդակներով, ոչ լիարժեք, ինչի արդյունքում բացակայում է հողերի որակի մոնիթորինգի և դրա վերաբերյալ տեղեկատվության մշտական գործող ու կանոնակարգված համակարգ։
Հողերի վիճակի, դրանց վրա տեխնածին ազդեցություն ունեցող գործոնների դիտարկման, վիճակի գնահատման ու կանխատեսման կանոնակարգված գործընթացի բացակայությունը բացասաբար է անդրադառնում հողերի պահպանության ոլորտի քաղաքականությունների, ծրագրերի և նախագծերի իրականացման վրա, քանի որ բացակայում է ՀՀ տարածքի տեխնածին աղտոտված հողերի վերաբերյալ առաջնային համապարփակ տեղեկատվական բազան:
 Ծրագրիի րականացման թիրախային վերջնական արդյունքը ՀՀ տարածքին համարժեք, հողերի աղտոտվածության վերաբերյալ անհրաժեշտ տեղեկատվության ստացումը ապահովող մշտադիտարկման ցանցի առկայությունն է և մոնիթորինգի իրականացումը, ինչը հիմք է հանդիսանալու հանրապետության տարածքում հողային ծածկույթի պահպանության և վերականգնման, տեխնածին աղտոտվածության նվազեցման, ռեկուլտիվացիոն աշխատանքների իրականացման համար: </t>
    </r>
    <r>
      <rPr>
        <b/>
        <sz val="10"/>
        <color theme="1"/>
        <rFont val="GHEA Grapalat"/>
        <family val="3"/>
      </rPr>
      <t xml:space="preserve">
</t>
    </r>
  </si>
  <si>
    <r>
      <t xml:space="preserve">     󠆢 </t>
    </r>
    <r>
      <rPr>
        <sz val="10"/>
        <color theme="1"/>
        <rFont val="GHEA Grapalat"/>
        <family val="3"/>
      </rPr>
      <t>Ապրանք և ծառայություն</t>
    </r>
    <r>
      <rPr>
        <sz val="14"/>
        <color theme="1"/>
        <rFont val="GHEA Grapalat"/>
        <family val="3"/>
      </rPr>
      <t xml:space="preserve">  □</t>
    </r>
    <r>
      <rPr>
        <sz val="10"/>
        <color theme="1"/>
        <rFont val="GHEA Grapalat"/>
        <family val="3"/>
      </rPr>
      <t xml:space="preserve">Տրանսֆերտ </t>
    </r>
    <r>
      <rPr>
        <sz val="14"/>
        <color theme="1"/>
        <rFont val="GHEA Grapalat"/>
        <family val="3"/>
      </rPr>
      <t xml:space="preserve">□ </t>
    </r>
    <r>
      <rPr>
        <sz val="10"/>
        <color theme="1"/>
        <rFont val="GHEA Grapalat"/>
        <family val="3"/>
      </rPr>
      <t xml:space="preserve">Այլ (նկարագրություն) </t>
    </r>
  </si>
  <si>
    <t xml:space="preserve">3.1 Միջոցառման անվանումը՝ </t>
  </si>
  <si>
    <r>
      <rPr>
        <b/>
        <sz val="10"/>
        <color theme="1"/>
        <rFont val="GHEA Grapalat"/>
        <family val="3"/>
      </rPr>
      <t>2.3</t>
    </r>
    <r>
      <rPr>
        <b/>
        <sz val="14"/>
        <color theme="1"/>
        <rFont val="GHEA Grapalat"/>
        <family val="3"/>
      </rPr>
      <t xml:space="preserve"> </t>
    </r>
    <r>
      <rPr>
        <b/>
        <sz val="10"/>
        <color theme="1"/>
        <rFont val="GHEA Grapalat"/>
        <family val="3"/>
      </rPr>
      <t>Նոր ծրագիր (հիմնավորումներ և բացատրություններ)՝</t>
    </r>
    <r>
      <rPr>
        <sz val="10"/>
        <color theme="1"/>
        <rFont val="GHEA Grapalat"/>
        <family val="3"/>
      </rPr>
      <t xml:space="preserve"> Աղտոտված, դեգրադացված հողերի մոնիթորինգային համակարգի ստեղծումը հանդիսանում է նոր նախաձեռնության, ենթադրում է նոր ծրագրի իրականացում: </t>
    </r>
  </si>
  <si>
    <r>
      <rPr>
        <b/>
        <sz val="10"/>
        <color theme="1"/>
        <rFont val="GHEA Grapalat"/>
        <family val="3"/>
      </rPr>
      <t>2.1 Ծրագրի անվանումը՝</t>
    </r>
    <r>
      <rPr>
        <sz val="10"/>
        <color theme="1"/>
        <rFont val="GHEA Grapalat"/>
        <family val="3"/>
      </rPr>
      <t xml:space="preserve">   ՀՀ ՏԱՐԱԾՔՈՒՄ  ԱՂՏՈՏՎԱԾ,  ԴԵԳՐԱԴԱՑՎԱԾ  ՀՈՂԵՐԻ ՄՈՆԻԹՈՐԻՆԳԻ ԻՐԱԿԱՆԱՑՄԱՆ
2021-2023 ԹՎԱԿԱՆՆԵՐԻ ՄԻՋՆԱԺԱՄԿԵՏ ԾԱԽՍԱՅԻՆ ԾՐԱԳՐԻ ԵՎ  2021 ԹՎԱԿԱՆԻ ԲՅՈՒՋԵՏԱՅԻՆ ՖԻՆԱՆՍԱՎՈՐՄԱՆ ՀԱՅՏ</t>
    </r>
  </si>
  <si>
    <r>
      <rPr>
        <b/>
        <sz val="10"/>
        <color theme="1"/>
        <rFont val="GHEA Grapalat"/>
        <family val="3"/>
      </rPr>
      <t>1.2</t>
    </r>
    <r>
      <rPr>
        <b/>
        <sz val="14"/>
        <color theme="1"/>
        <rFont val="GHEA Grapalat"/>
        <family val="3"/>
      </rPr>
      <t xml:space="preserve"> </t>
    </r>
    <r>
      <rPr>
        <b/>
        <sz val="10"/>
        <color theme="1"/>
        <rFont val="GHEA Grapalat"/>
        <family val="3"/>
      </rPr>
      <t xml:space="preserve">Նոր նախաձեռնությանն առնչվող այլ պետական մարմինների անվանումները՝ </t>
    </r>
    <r>
      <rPr>
        <sz val="10"/>
        <color theme="1"/>
        <rFont val="GHEA Grapalat"/>
        <family val="3"/>
      </rPr>
      <t xml:space="preserve"> ՀՀ կառավարության 14.01.2002թ.-ի N 26-Ն որոշմամբ սահմանված ՀՀ հողայինպաշարների պետական կառավարման լիազոր մարմինները</t>
    </r>
  </si>
  <si>
    <t xml:space="preserve">ՀՀ ՏԱՐԱԾՔՈՒՄ  ԱՂՏՈՏՎԱԾ,  ԴԵԳՐԱԴԱՑՎԱԾ  ՀՈՂԵՐԻ ՄՈՆԻԹՈՐԻՆԳԻ ԻՐԱԿԱՆԱՑՄԱՆ
2021-2023 ԹՎԱԿԱՆՆԵՐԻ ՄԻՋՆԱԺԱՄԿԵՏ ԾԱԽՍԱՅԻՆ ԾՐԱԳՐԻ
ԵՎ  2021 ԹՎԱԿԱՆԻ ԲՅՈՒՋԵՏԱՅԻՆ ՖԻՆԱՆՍԱՎՈՐՄԱՆ ՀԱՅՏ
</t>
  </si>
  <si>
    <t>Միջնաժամկետ ծախսային ծրագրով ներկայացված տվյալները արդեն իսկ հանդիսանում են նվազագույն արդյունք, քանի որ նախքան նախագծային փաթեթների կազմման ծախսերի խոշորացված հաշվարկի իրականացումը կատարվել են դաշտային տեղազննումներ, աղտոտվածության ուսումնասիրություն, գնահատվել են խախտված մակերեսները և կուտակված ընդերքօգտագործման թափոնների ծավալները, կազմել են ամփոփ տեղեկատվական փաթեթներ ռեկուլտիվացման ենթակա յուրաքանչյուր տեղամասի համար:</t>
  </si>
  <si>
    <t>Նախագծային աշխատանքների փաթեթ</t>
  </si>
  <si>
    <t>Լքված հանքերի ռեկուլտիվացիա</t>
  </si>
  <si>
    <t>Շրջակա միջավայրի, հատկապես ջրային ռեսուրսների շարունակական աղտոոտում, ընդերքօգտագործման թափոնների բացասական ազդեցությունների հսկման/կառավարման համակարգի բացակայություն, բնակչության առողջության վրա տեխնածին ճնշումների շարունակական դրսևորում:</t>
  </si>
  <si>
    <t>Ընդերքօգտագործման թափոնների ծավալների կիճատում, շրջակա միջավայրի վրա բացասական ազդեցությունների նվազեցում/չեզոքացում, վերականգնված հողատարածքների վերադարձ տնտեսական շրջանառության մեջ:</t>
  </si>
  <si>
    <t xml:space="preserve">ՄԺԾԾ շրջանակներում ծրագրավորվող աշխատանքներն են.
- շրջակա միջավայրի նախարարության կողմից յուրաքանչյուր տարածքի առանձնահատկություններին համապատասխան ռեկուլտիվացիոն աշխատանքների իրականացման տեխնիկական բնութագրերի մշակում և տրամադրում,
- արտադրական լցակույտերում կուտակված ընդերքօգտագործման թափոնների վերամշակման հնարավորության ուսումնասիրություն,
- լքված տարածքներում օգտակար հանածոների մնացորդային պաշարների դուրս գրման կամ արդյունահանման սահմանափակումների կիրառման հնարավորությունների ուսումնասիրություն,
- 25.04.2017թ.-ի «Գնումների մասին» ՀՕ-21 օրենքով սահմանված կարգով նախագծային փաթեթների մշակման աշխատանքների գնումների գործընթացի կազմակերպում և իրականացում:
</t>
  </si>
  <si>
    <t>ՀՀ տարածքում առկա ընդերքօգտագործման արդյունքում խախտված տարածքների, ընդերքօգտագործման թափոնների լքված տեղամասերի և օբյեկտների ամբողջական ռեկուլտիվացիա, շրջակա միջավայրի վրա բացասակա նազդեցությունների չեզոքացում և կառավարում:</t>
  </si>
  <si>
    <t xml:space="preserve">Կառավարության 2019 թվականի
փետրվարի 8-ի N65-Ա որոշման հավելվածի 4.8 բաժին,
Կառավարության 2019 թվականի մայիսի 16-ի N650-Լ որոշման հավելված 1-ի 65.3 կետ:
</t>
  </si>
  <si>
    <t xml:space="preserve">
</t>
  </si>
  <si>
    <t xml:space="preserve"> Սույն ՄԺԾԾ հայտում որպես պարտադիր պարտավորություն ամրագրվում է ընդերքօգտագործման թափոնների լքված/տիրոզուրկ տեղամասերի և օբյեկտների ռեկուլտիվացիայի նախագծային փաթեթների մշակման աշխատանքները:
Պարտադիր պարտավորություն շրջանակներում շրջակա միջավայրի նախարարության կողմից ներկայացված տեխնիկական բնութագրերի հիման վրա նախատեսվում է մշակել 10 տեղամասերում ըներքօգտագործման արդյունքում խախտված տարածքների, արտադրական լցակույտերի մակերեսների վերականգնման/ռեկուլտիվացիոն աշխատանքների նախագծային փաթեթները: Կախված կոնկրետ տեղամասի առանձնահատկություններից, դիտարկվելու են միներալիզացված ջրերի կառավարման, ջրհեռացման, մաքրման ավազանների կառուցման, քարտեզագրման, ռեկուլտիվացիոն աշխատանքների իրականացման համար բարենպաստ լանդշաֆտների ստեղծման, ծառատնկման կամ խոտածածկի ձևավորման, մեկուսացնող գեոմեմբրանների կիրառման աշխատանքների տեսակները: Նախատեսվելու է նաև աշխատանքների կատարման տեխնիկական հսկողություն:
</t>
  </si>
  <si>
    <r>
      <t xml:space="preserve">3.5  Նոր նախաձեռնության ծախսերի հիմքում դրված պարտավորության բնույթը՝ </t>
    </r>
    <r>
      <rPr>
        <sz val="10"/>
        <color theme="1"/>
        <rFont val="GHEA Grapalat"/>
        <family val="3"/>
      </rPr>
      <t>Նոր նախաձեռնությունը հանդիսանում է պարտադիր ծախսային պարտավորություն, դրա իրականացման անհրաժեշտությունը բխում է Կառավարության 08.02.2019թ.-ի «ՀայաստանիՀանրապետությանկառավարությանծրագրիմասին» N65-Ա և 16.05.2019թ.-ի «Հայաստանի Հանրապետության կառավարության 2019-2023 թվականների գործունեության միջոցառումների ծրագիրը հաստատելումասին» N650-Լ որոշման դրույթներից:</t>
    </r>
  </si>
  <si>
    <r>
      <rPr>
        <b/>
        <sz val="14"/>
        <color theme="1"/>
        <rFont val="GHEA Grapalat"/>
        <family val="3"/>
      </rPr>
      <t xml:space="preserve"> □</t>
    </r>
    <r>
      <rPr>
        <b/>
        <sz val="10"/>
        <color theme="1"/>
        <rFont val="GHEA Grapalat"/>
        <family val="3"/>
      </rPr>
      <t>Գոյություն ունեցող միջոցառման ընդլայնում (հիմնավորումներ և բացատրություններ)՝</t>
    </r>
    <r>
      <rPr>
        <sz val="10"/>
        <color theme="1"/>
        <rFont val="GHEA Grapalat"/>
        <family val="3"/>
      </rPr>
      <t xml:space="preserve"> </t>
    </r>
  </si>
  <si>
    <r>
      <t xml:space="preserve">3.4  󠆢Նոր միջոցառում (հիմնավորումներ և բացատրություններ)՝  </t>
    </r>
    <r>
      <rPr>
        <sz val="10"/>
        <color theme="1"/>
        <rFont val="GHEA Grapalat"/>
        <family val="3"/>
      </rPr>
      <t>Ընդերքօգտագործման թափոններ իլքված/տիրոզուրկ տեղամասերի և օբյեկտների ռեկուլտիվացիայի նախագծային փաթեթների մշակման աշխատանքները հանդիսանում են նոր նախաձեռնության, ենթադրում է նոր ծրագրի իրականացում:</t>
    </r>
  </si>
  <si>
    <r>
      <rPr>
        <b/>
        <sz val="10"/>
        <color theme="1"/>
        <rFont val="GHEA Grapalat"/>
        <family val="3"/>
      </rPr>
      <t>2.3</t>
    </r>
    <r>
      <rPr>
        <b/>
        <sz val="14"/>
        <color theme="1"/>
        <rFont val="GHEA Grapalat"/>
        <family val="3"/>
      </rPr>
      <t xml:space="preserve"> </t>
    </r>
    <r>
      <rPr>
        <b/>
        <sz val="10"/>
        <color theme="1"/>
        <rFont val="GHEA Grapalat"/>
        <family val="3"/>
      </rPr>
      <t>Նոր ծրագիր (հիմնավորումներ և բացատրություններ)՝</t>
    </r>
    <r>
      <rPr>
        <sz val="10"/>
        <color theme="1"/>
        <rFont val="GHEA Grapalat"/>
        <family val="3"/>
      </rPr>
      <t xml:space="preserve"> ՀՀ տարաքում ընդերքօգտագործման թափոնների լքված տեղամասերի և փակված պոչամբարների ռեկուլտիվացիոն աշխատանքների նախագծային փաթեթների մշակումը հանդիսանում է նոր ծրագիր:
ՀՀ տարածքում ընդերքօգտագործման թափոնների փակված օբյեկտների գույքագրման աշխատանքները նպատակաուղղված են լեռնամետալուրգիական համալիրի գործունեության արդյունքում ձևավորված և հետագայում լքված, կոնսերվացված օբյեկտների ուսումնասիրությանը, շրջակա միջավայրի վրա դրանց ազդեցության նվազեցմանն ու չեզոքացմանը:
Հայաստանում հայտնաբերվել են 38 անուն մետաղների հանքավայրեր և երևակումներ, դրանցից պետական հաշվեկշռով հաշվառվածեն 18 մետաղների հետախուզված և տնտեսական գնահատական ստացած պաշարներ: Մետաղական օգտակար հանածոներից արդյունաբերական նշանակություն ունեն երկաթը, պղինձը, մոլիբդենը, ոսկին, արծաթը, կապարը, ցինկը և ալյումինը: Նշված սև, գունավոր և ազնիվ մետաղներում առկա են մի շարք ուղեկից կորզվող հազվագյուտ և ցրված տարրեր` ռենիում, սելեն, տելուր, կադմիում, բիսմուտ, ինդիում և այլն:
Մետաղների վերամշակման (այդ թվում` մանրացման, աղացման, չափային տեսակավորման, հարստացման և այլ ֆիզիկաքիմիական տեխնոլոգիաների կիրառման) պինդ կամ կիսահեղուկ արգասիքները՝ ընդերքօգտագործման թափոնները պահեստավորվում են հիմնականում պոչամբարներում: Ներկայումս ՀՀ տարածքում առկա է շուրջ 365մլն.մ3 փաստացի ծավալով 23 պոչամբար, որոնք գտնվում են Լոռու, Սյունիքի, Կոտայքի, Արագածոտնի, Գեղարքունիքի և Արարատի մարզերում: Նշված 23 պոչամբարներից մի մասը ժամանակին կոնսերվացվել են և ներկայումս լքված են կամ տիրազուրկ: Կոնսերվացված պոչամբարները գտնվում են ՀՀ Սյունիքի, Լոռու և Գեղարքունիքի մարզերում: Հանրապետության տարածքում առկա են նաև ընդերքօգտագործման թափոնների արտադրական լցակույտերի մի շարք լքված տեղամասեր, որտեղ որևիցե կառավարման միջոցառում չի իրականացվում:
2018-2019թթ.-ին շրջակա միջավայրի նախարարության աշխատակիցների կողմից կատարվել են ՀՀ տարածքում ընդերքօգտագործման թափոնների լքված տեղամասերի և փակված պոչամբարների տեղադիրքերի ուսումնասիրության, թափոնների, հողային ծածկույթի և մակերևութային ջրերի քիմիական կազմի վերլուծություն, թափոնների առկա ծավալների գնահատում: 2018 թվականին կատարվել են տեղազննություններ ընդերքօգտագործման թափոնների 44 լքված տեղամասերում և 5 փակված պոչամբարում: Դրանցից ընտրվել են թվով 10 տեղամասեր և փակված պոչամբարներ, որտեղ առավել արտահայտված են շրջակա միջավայրի վրա բացասական ազդեցությունները: 
 2019 թվականին այս տեղամասերում կատարվել են ընդերքօգտագործման թափոնների նմուշառման և դրանց ծավալների գնահատման ընդհանրական աշխատանքներ:
 Ընդերքօգտագործման թափոնների և հողերի աղտոտվածության ուսումնասիրության աշխատանքները իրականացվել են շրջակա միջավայրի նախարարության «Շրջակա միջավայրի մոնիթորինգի և տեղեկատվության կենտրոն» ՊՈԱԿ-ի մասնագետների կողմից՝ Vanta™ դյուրակիր ռենտգեն-ֆլուորեսցենտային (XRF) անալիզատորով:VantaC շարքի դյուրակիր XRF VCW-CXX-G2 անալիզատորը, որում տեղադրված է վոլֆրամե (W) անոդով 40 կՎ հզորությամբ ռենտգեն խողովակ, նախատեսված է երկրաքիմիական նմուշների / հողերի անալիզի համար՝ չափելով Al, Si, K, Ca, S, P, Cl, Ti, V, Cr, Mn, Fe, Co, Ni, Cu, W, Zn, Hg, As, Pb, Bi, Se, Th, U, Rb, Sr, Y, Zr, Nb, Mo, Ag, Cd, Sn, Sb, և այլ քիմիական տարրերը՝ ցանկացած վիճակում: Նախքան քիմիական բաղադրության վերծանումը՝ նմուշները, սահմանված մեթոդաբանության համաձայն,պիտակավորվել են, չորացվել են, մանրացվել, անցել տարբեր խոշորության մաղերով՝ հնարավորինս նմուշի համասեռությունը ապահովելու նպատակով:
Նշված դաշտային ուսումնասիրությունների և կամերալ վերլուծությունների հիման վրա տաս տեղամասի յուրաքանչյուրի համար կազմվել է ռեկուլտիվացիոն աշխատանքների տեխնիկական ընդհանրական բնութագիր, կատարվել է կանխորոշված աշխատանքների արժեքների խոշորացված գնահատում, ինչն էլ հիմք է ծառայել նախածային փաթեթների մշակման համար ամհրաժեշտ գումարների հաշվարկման համար:
 Ծրագրի իրականացման թիրախային վերջնական արդյունքների՝ ընդերքօգտագործման թափոնների էկոլոգիապես անվտանգ կառավարումն ապահովելու նպատակով ռեկուլտիվացիոն աշխատանքների նախագծային փաթեթների մշակում, դրանց իրականացման մեթոդական և նախագծային փաստաթղթերի առկայություն:
Ռեկուլտիվացիոն աշխատանքների իրականացման նախագծային փաստթղթերի մշակման ամրագրված է նաև Կառավարության 16.05.2019թ.-ի N650-Լ որոշման հավելված 1-ի 65.3 կետով:
</t>
    </r>
  </si>
  <si>
    <r>
      <rPr>
        <b/>
        <sz val="10"/>
        <color theme="1"/>
        <rFont val="GHEA Grapalat"/>
        <family val="3"/>
      </rPr>
      <t>2.1 Ծրագրի անվանումը՝</t>
    </r>
    <r>
      <rPr>
        <sz val="10"/>
        <color theme="1"/>
        <rFont val="GHEA Grapalat"/>
        <family val="3"/>
      </rPr>
      <t xml:space="preserve">   ԸՆԴԵՐՔՕԳՏԱԳՈՐԾՄԱՆ ԹԱՓՈՆՆԵՐԻ ԼՔՎԱԾ/ՏԻՐՈԶՈՒՐԿ ՏԵՂԱՄԱՍԵՐԻ ԵՎ ՕԲՅԵԿՏՆԵՐԻ
ՌԵԿՈՒԼՏԻՎԱՑԻԱՅԻ ՆԱԽԱԳԾԱՅԻՆ ՓԱԹԵԹՆԵՐԻ ՄՇԱԿՄԱՆ 2021-2023 ԹՎԱԿԱՆՆԵՐԻ ՄԻՋՆԱԺԱՄԿԵՏ ԾԱԽՍԱՅԻՆ ԾՐԱԳՐԻ ԵՎ 2021 ԹՎԱԿԱՆԻ ԲՅՈՒՋԵՏԱՅԻՆ ՖԻՆԱՆՍԱՎՈՐՄԱՆ ՀԱՅՏ</t>
    </r>
  </si>
  <si>
    <r>
      <rPr>
        <b/>
        <sz val="10"/>
        <color theme="1"/>
        <rFont val="GHEA Grapalat"/>
        <family val="3"/>
      </rPr>
      <t>1.2</t>
    </r>
    <r>
      <rPr>
        <b/>
        <sz val="14"/>
        <color theme="1"/>
        <rFont val="GHEA Grapalat"/>
        <family val="3"/>
      </rPr>
      <t xml:space="preserve"> </t>
    </r>
    <r>
      <rPr>
        <b/>
        <sz val="10"/>
        <color theme="1"/>
        <rFont val="GHEA Grapalat"/>
        <family val="3"/>
      </rPr>
      <t xml:space="preserve">Նոր նախաձեռնությանն առնչվող այլ պետական մարմինների անվանումները՝ </t>
    </r>
    <r>
      <rPr>
        <sz val="10"/>
        <color theme="1"/>
        <rFont val="GHEA Grapalat"/>
        <family val="3"/>
      </rPr>
      <t xml:space="preserve"> Արտակարգ իրավիճակների նախաարություն, Տարածքային կառավարման և ենթակառուցվածքների նախարարություն</t>
    </r>
  </si>
  <si>
    <t>ԸՆԴԵՐՔՕԳՏԱԳՈՐԾՄԱՆ ԹԱՓՈՆՆԵՐԻ ԼՔՎԱԾ/ՏԻՐՈԶՈՒՐԿ ՏԵՂԱՄԱՍԵՐԻ ԵՎ ՕԲՅԵԿՏՆԵՐԻ
ՌԵԿՈՒԼՏԻՎԱՑԻԱՅԻ ՆԱԽԱԳԾԱՅԻՆ ՓԱԹԵԹՆԵՐԻ ՄՇԱԿՄԱՆ
2021-2023 ԹՎԱԿԱՆՆԵՐԻ ՄԻՋՆԱԺԱՄԿԵՏ ԾԱԽՍԱՅԻՆ ԾՐԱԳՐԻ
ԵՎ 2021 ԹՎԱԿԱՆԻ ԲՅՈՒՋԵՏԱՅԻՆ ՖԻՆԱՆՍԱՎՈՐՄԱՆ ՀԱՅՏ</t>
  </si>
  <si>
    <t>Սույն միջնաժամկետ ծախսային ծրագրի հիմքում դրված են քարտեզագրական մասնագիտական ծառայություններ մատուցող ընկերությունների աշխատանքային սակագների վերլուծությունները: Սողանքային մարմինների ակտիվության մոնիթորինգ կարող է իրականացվել գեոդեզիական (տախեոմետրիկ) հանույթի միջոցով, որի արժեքը 1հա տարածքի հաշվարկով տատանվում է 50.0-80.0հազ.դրամի սահմաններում: Այս եղանակով աշխատանքների իրականացումը ենթադրում է քարտեզագրող մասնագետների մուտք և տեղաշարժ ԲՊ տարածքում, ճանապարհային որոշակի պայմանների ստեղծում, ինչը ինքնին հանդիսանում է բացասական ազդեցություն պահպանվող էկոհամակարգերի համար: Հեռահար ուսումնասիրության մեթոդը առավել արդյունավետ է աշխատանքներիցածր ինքնարաժեքի տեսակետից, ինչպես նաև բացառում է կողմնակի անձանց մուտքը և տեղաշարժը բնության հատուկ պահպանվող տարածքներում, չի պահանջում ենթակառուցվածքների ձևավորում:</t>
  </si>
  <si>
    <t>Միջնաժամկետ ծախսային ծրագրով ներկայացված տվյալները արդեն իսկ հանդիսանում են նվազագույն արդյունք, քանի որ նախքան սողանքային մարմիների մոնիթորինգի հայտի ձևավորումը կատարվել են մի շարք վերլուծական աշխատանքներ, համադրվել են սողանքային մարմինների տարածման, բնության հատուկ պահպանվող տաածքների սահմանները արտահայտող և հազվագյուտ, անհետացման եզրին գտնվող բույսերի աճելավայրերը արտացոլող քարտեզներ: Մոնիթորինգի իրականացում նախատեսվել է միայն այն սողանքային մարմիններում, որոնք կարող են հնարավոր վտանգի աղբյուր հանդիսանան պահպանվող բուսատեսակների և բնության հատուկ պահպանվող տարածքների էկոհամակարգի համար:</t>
  </si>
  <si>
    <t>Տարեկան երկու անգամ, առաջնային տեղեկատվական հենքի ստեղծման համար</t>
  </si>
  <si>
    <t>հա</t>
  </si>
  <si>
    <t>Սողանքային մարմինների գույքագրում</t>
  </si>
  <si>
    <t>Հազվագյուտ, անհետացման եզրին գտնվող բույսերի և համակեցությունների աճելավայրերի խախտում, բույսերի գենոֆոնդի կորուստ:</t>
  </si>
  <si>
    <t>Բնության հատուկ պահպանվող տարածքներում հազվագյուտ, անհետացման եզրին գտնվող բույսերի և համակեցությունների աճելավայրերի պահպանություն, արդիականացված և պարբերաբար թափմացվող տեղեկատվական բազա, ոլորտի շահագրգիռ մարմինների կողմից տեղեկատվության փոխանակում, սողանքային աղետի կատավարման համակարգի մշակում և ներդնում:</t>
  </si>
  <si>
    <t xml:space="preserve">ՄԺԾԾ հայտի շրջանակներում նախատեսվում է իրականացնել բնության հատուկ պահպանվող տարածքներում (այդ թվում՝ անտառային արգելավայրերում) հազվագյուտ, անհետացման եզրին գտնվող բույսերի և համակեցությունների աճելավայրերի համար վտանգ ներկայացնող սողանքային մարմինների պարբերական մոնիթորինգ: Մոնիթորինգային աշխատանքները նախատեսվում է իրականացնել աէրոֆոտոլուսանկարահանման մեթոդով՝ անօդաչու սարքերի կիրառմամբ: Աշխատանքների շրջանակներում նախատեսվում է.
- անօդաչու թռչող սարքի կիրառմամբ աէրոֆոտոլուսանկարահանում, GNSS կլանիչի կիրառմամբ ճշգրիտ կոորդինատային կապակցում ունեցող լուսանկարների ստացում,
- տարածքի փաստացի իրավիճակի քարտեզագրում, 
- Geotiff ձևաչափի 1:500 մաշստաբի օրթոֆոտոհատակագծի ստեղծում,
- TLS, DEM ձևաչափերով տարածքի 3D-մոդելի մշակում,
- եռաչափ մոդելների համադրում GIS արբանյակներից ստացվող տվյալների հետ, սողանքային մարմինների տարածական տեղաշարժերի փոփոխությունների ավտոմատացված վերծանում,
- տարեկան երկու շրջաթռիչքի իրականացում,
- ստացված տեղեկատվության հիման վրա՝ խորքային ռեպերների տեղադրում ակտիվ» սողանքային մարմինների տարածներում, դիտակետերի ցանցի ստեղծում,
- սողանքային աղետի կառավարման պլանների մշակում:
</t>
  </si>
  <si>
    <t>Բնության հատուկ պահպանվող տարածքներում սողանքային և սողանքավտանգ տեղամասերի պարբերական մոնիթորինգ: Կենսաբազմազանության, ՀՀ կարմիր գրքերում գրանցված, պահպանվող, էնդեմիկ տեսակների պահպանության նպատակով սողանքային աղետի կառավարման պլանների մշակում և իրականացում:</t>
  </si>
  <si>
    <t xml:space="preserve">2019 թվականի փետրվարի 8-ի N65-Ա որոշման հավելվածի 4.8 բաժին,
ՀՀ կառավարության 2019 թվականի մայիսի 16-ի N 650-Լ որոշման 93.3 կետ, ՀՀ կառավարության 2013 թվականի  հուլիսի  10-ի նիստի N 27 արձանագրության 5-րդ արձանագրային որոշում, ՀՀ կառավարության 2017 թվականի մայիսի 25-ի N 22 արձանագրային որոշում:
</t>
  </si>
  <si>
    <t>Նախատեսվում է իրականացնել բնության հատուկ պահպանվող տարածքների սահմաններում գտնվող՝ հազվագյուտ, անհետացման եզրին գտնվող բույսերի և համակեցությունների աճելավայրերի համար վտանգ ներկայացնող սողանքային մարմինների մոնիթորինգ՝ պարբերական բնույթ կրող աէրոֆոտոլուսանկարահանման եղանակով: Նշված մեթոդի ընտրությունը պայմանավորված է և արդյունավետ գնառաջարկով, աշխատանքների արագությամբ, ինչպես նաև հեռահար զոնդավորման հնարավորությունների կիրառմամբ, ինչը թույլ է տալիս բացառել աշխատանքային խմբերի հաճախակի մուտքը բնության հատուկ պահպանվող տարածքներ և նվազեցնել հնարավոր բացասական ազդեցությունները պահպանվող էկոհամակարգերի վրա:</t>
  </si>
  <si>
    <t xml:space="preserve">X  Պարտադիր ծախսային պարտավորություն      
□ Հայեցողական ծախսային պարտավորություն, այդ թվում՝
□ Շարունակական                    □ Ոչ շարունակական </t>
  </si>
  <si>
    <r>
      <t xml:space="preserve">3.5  Նոր նախաձեռնության ծախսերի հիմքում դրված պարտավորության բնույթը՝ </t>
    </r>
    <r>
      <rPr>
        <sz val="10"/>
        <color theme="1"/>
        <rFont val="GHEA Grapalat"/>
        <family val="3"/>
      </rPr>
      <t xml:space="preserve">Նոր նախաձեռնությունը հանդիսանում է պարտադիր ծախսային պրտավորություն, դրա իրականացման անհրաժեշտությունը բխում է ՀՀ կառավարության 2013 թվականի  հուլիսի  10-ի նիստի N 27 արձանագրության 5-րդ արձանագրային որոշմամբ հավանության արժանացած «Հայաստանի Հանրապետության սողանքային աղետի կառավարման հայեցակարգ»-ից և ՀՀ կառավարության 2017 թվականի մայիսի 25-ի N 22 արձանագրային որոշմամբ որոշմամբ հավանության արժանացած սողանքային աղետի կառավարման պլանից: </t>
    </r>
  </si>
  <si>
    <r>
      <t xml:space="preserve">3.4  󠆢Նոր միջոցառում (հիմնավորումներ և բացատրություններ)՝  </t>
    </r>
    <r>
      <rPr>
        <sz val="10"/>
        <color theme="1"/>
        <rFont val="GHEA Grapalat"/>
        <family val="3"/>
      </rPr>
      <t xml:space="preserve">Բնության հատուկ պահպանվող տարծքներում սողանքային մարմինների և սողանքավտանգ տեղամասերի մոնիթորինգի իրականացումը հանդիսանում է նոր նախաձեռնության, ենթադրում է նոր ծրագրի իրականացում: </t>
    </r>
  </si>
  <si>
    <r>
      <t xml:space="preserve">    X </t>
    </r>
    <r>
      <rPr>
        <sz val="10"/>
        <color theme="1"/>
        <rFont val="GHEA Grapalat"/>
        <family val="3"/>
      </rPr>
      <t>Ապրանք և ծառայություն</t>
    </r>
    <r>
      <rPr>
        <sz val="14"/>
        <color theme="1"/>
        <rFont val="GHEA Grapalat"/>
        <family val="3"/>
      </rPr>
      <t xml:space="preserve">  □</t>
    </r>
    <r>
      <rPr>
        <sz val="10"/>
        <color theme="1"/>
        <rFont val="GHEA Grapalat"/>
        <family val="3"/>
      </rPr>
      <t xml:space="preserve">Տրանսֆերտ </t>
    </r>
    <r>
      <rPr>
        <sz val="14"/>
        <color theme="1"/>
        <rFont val="GHEA Grapalat"/>
        <family val="3"/>
      </rPr>
      <t xml:space="preserve">□ </t>
    </r>
    <r>
      <rPr>
        <sz val="10"/>
        <color theme="1"/>
        <rFont val="GHEA Grapalat"/>
        <family val="3"/>
      </rPr>
      <t xml:space="preserve">Այլ (նկարագրություն) </t>
    </r>
  </si>
  <si>
    <r>
      <rPr>
        <b/>
        <sz val="10"/>
        <color theme="1"/>
        <rFont val="GHEA Grapalat"/>
        <family val="3"/>
      </rPr>
      <t>2.3</t>
    </r>
    <r>
      <rPr>
        <b/>
        <sz val="14"/>
        <color theme="1"/>
        <rFont val="GHEA Grapalat"/>
        <family val="3"/>
      </rPr>
      <t xml:space="preserve"> </t>
    </r>
    <r>
      <rPr>
        <b/>
        <sz val="10"/>
        <color theme="1"/>
        <rFont val="GHEA Grapalat"/>
        <family val="3"/>
      </rPr>
      <t>Նոր ծրագիր (հիմնավորումներ և բացատրություններ)՝</t>
    </r>
    <r>
      <rPr>
        <sz val="10"/>
        <color theme="1"/>
        <rFont val="GHEA Grapalat"/>
        <family val="3"/>
      </rPr>
      <t xml:space="preserve"> ՀՀ բնության հատուկ պահպանվող տարածքներում սողանքայն մարմինների և սողանքավտանգ տեղամասերի մոնիթորինգի և գործիքային հետազոտության ներդրման աշխատանքները հանդիսանում են նոր նախաձեռնություն: ՄԺԾԾ հայտի ներկայացման անհրաժեշտությունը բխում է ՀՀ կառավարության 2013թ.-ի հուլիսի  10-ի  նիստի  N 27 արձանագրային  որոշման հավելվածով հաստատված ՀՀ սողանքային աղետի կառավարման հայեցակարգից և ՀՀ կառավարության 2017 թվականի մայիսի 25-ի N 22 արձանագրային որոշմամբ հավանության արժանացած սողանքային աղետի կառավարման պլանից, որոնց պահանջներին համաձայն շրջակա միջավայրի նախարարությունն իրականացնում է բնության հատուկ պահպանվող տարածքներին (բնության հուշարձան, արգելավայր, արգելոց) սպառնացող սողանքների մոնիթորինգ, գույքագրում է իր ոլորտի օբյեկտներին (որպես հնարավոր բնապահպանական աղետների աղբյուր) վտանգ սպառնացող սողանքների տեղամասերը և պարբերաբար թարմացնում դրանց ակտիվացումների մասին տեղեկատվական բազան: Շրջակա միջավայրի նախարարության կողմից ՀՀ կառավարության 2019-2023 թվականների գործունեության միջոցառումների ծրագրում ներառվել է բնության հատուկ պահպանվող և անտառային տարածքներում սողանքային և սողանքավտանգ տեղամասերի գույքագրման աշխատանքների իրականացումը: Գույքագրման աշխատանքները մեկնարկել են 2019 թվականին, ինչի ընթացքում կատարվել է Գեղարքունիքի մարզի «Սևան» ազգային պարկի, «Գիհու նոսրանտառային» և «Գետիկ», Վայոց ձորի մարզի «Ջերմուկի ջրաբանական», «Եղեգնաձորի», «Հերհերի նոսրանտառային» և Լոռու մարզի «Մարգահովիտ» և «Գյուլագարակ» արգելավայրերի տարածքի սողանքային մարմինների գույքագրում: Դաշտային դիտարկումների արդյունքների, առկա քարտեզագրական և տեղեկատվական նյութերի վերլուծության հիման վրա առանձնացվել են բնության հատուկ պահպանվող տարածքներում (այդ թվում՝ անտառային արգելավայրերում) հազվագյուտ, անհետացման եզրին գտնվող բույսերի և համակեցությունների աճելավայրերի համար վտանգ ներկայացնող սողանքային մարմինները: Վտանգ ներկայացնող սողանքային մարմինների մակերեսները բաշխված են հետևյալ կերպ.
1) Վայոց ձորի մարզ
- «Ջերմուկի ջրաբանական» արգելավայր – 920հա,
- «Եղեգնաձորի» արգելավայր – 228հա,
- «Հերհերի նոսրանտառային» արգելավայր – 29հա;
2) Գեղարքունիքի մարզ
- «Սևան» ազգային պարկ – 64հա,
- «Գիհու նոսրանտառային» արգելավայր – 38հա,
- «Գետիկ» արգելավայր – 2654հա;
3) Լոռու մարզ
- «Մարգահովիտ» արգելավայր – 670հա,
- «Գյուլագարակ» արգելավայր – 112հա:
 Դրանց պարբերական դիտարկման, գործիքային հետազոտության համակարգի ներդրման աշխատանքների իրականացման նպատակով մշակվել է սույն միջնաժամկետ ծախսային ծրագիրը:
</t>
    </r>
  </si>
  <si>
    <r>
      <rPr>
        <b/>
        <sz val="10"/>
        <color theme="1"/>
        <rFont val="GHEA Grapalat"/>
        <family val="3"/>
      </rPr>
      <t>2.1 Ծրագրի անվանումը՝</t>
    </r>
    <r>
      <rPr>
        <sz val="10"/>
        <color theme="1"/>
        <rFont val="GHEA Grapalat"/>
        <family val="3"/>
      </rPr>
      <t xml:space="preserve">   ԲՆՈՒԹՅԱՆ ՀԱՏՈՒԿ ՊԱՀՊԱՆՎՈՂ ՏԱՐԱԾՔՆԵՐՈՒՄ ՍՈՂԱՆՔԱՎՏԱՆԳ ՏԵՂԱՄԱՍԵՐԻ 
ՄՈՆԻԹՈՐԻՆԳԱՅԻՆ ՀԱՄԱԿԱՐԳԻ ՍՏԵՂԾՈՒՄ 2021-2023 ԹՎԱԿԱՆՆԵՐԻ ՄԻՋՆԱԺԱՄԿԵՏ ԾԱԽՍԱՅԻՆ ԾՐԱԳՐԻ 
ԵՎ 2021 ԹՎԱԿԱՆԻ ԲՅՈՒՋԵՏԱՅԻՆ ՖԻՆԱՆՍԱՎՈՐՄԱՆ ՀԱՅՏ</t>
    </r>
  </si>
  <si>
    <r>
      <rPr>
        <b/>
        <sz val="10"/>
        <color theme="1"/>
        <rFont val="GHEA Grapalat"/>
        <family val="3"/>
      </rPr>
      <t>1.2</t>
    </r>
    <r>
      <rPr>
        <b/>
        <sz val="14"/>
        <color theme="1"/>
        <rFont val="GHEA Grapalat"/>
        <family val="3"/>
      </rPr>
      <t xml:space="preserve"> </t>
    </r>
    <r>
      <rPr>
        <b/>
        <sz val="10"/>
        <color theme="1"/>
        <rFont val="GHEA Grapalat"/>
        <family val="3"/>
      </rPr>
      <t xml:space="preserve">Նոր նախաձեռնությանն առնչվող այլ պետական մարմինների անվանումները՝ </t>
    </r>
    <r>
      <rPr>
        <sz val="10"/>
        <color theme="1"/>
        <rFont val="GHEA Grapalat"/>
        <family val="3"/>
      </rPr>
      <t xml:space="preserve"> Արտակարգ իրավիճակների նախաարություն</t>
    </r>
  </si>
  <si>
    <t xml:space="preserve">
ԲՆՈՒԹՅԱՆ ՀԱՏՈՒԿ ՊԱՀՊԱՆՎՈՂ ՏԱՐԱԾՔՆԵՐՈՒՄ ՍՈՂԱՆՔԱՎՏԱՆԳ ՏԵՂԱՄԱՍԵՐԻ 
ՄՈՆԻԹՈՐԻՆԳԱՅԻՆ ՀԱՄԱԿԱՐԳԻ ՍՏԵՂԾՈՒՄ 
2021-2023 ԹՎԱԿԱՆՆԵՐԻ ՄԻՋՆԱԺԱՄԿԵՏ ԾԱԽՍԱՅԻՆ ԾՐԱԳՐԻ 
ԵՎ 2021 ԹՎԱԿԱՆԻ ԲՅՈՒՋԵՏԱՅԻՆ ՖԻՆԱՆՍԱՎՈՐՄԱՆ ՀԱՅՏ
</t>
  </si>
  <si>
    <r>
      <rPr>
        <b/>
        <sz val="10"/>
        <color theme="1"/>
        <rFont val="GHEA Grapalat"/>
        <family val="3"/>
      </rPr>
      <t>1.1 Պետական մարմնի անվանումը՝</t>
    </r>
    <r>
      <rPr>
        <sz val="10"/>
        <color theme="1"/>
        <rFont val="GHEA Grapalat"/>
        <family val="3"/>
      </rPr>
      <t xml:space="preserve">   ՀՀ շրջակա միջավայրի նախարարության անտառային կոմիտե</t>
    </r>
  </si>
  <si>
    <r>
      <rPr>
        <b/>
        <sz val="10"/>
        <color theme="1"/>
        <rFont val="GHEA Grapalat"/>
        <family val="3"/>
      </rPr>
      <t>1.2</t>
    </r>
    <r>
      <rPr>
        <b/>
        <sz val="14"/>
        <color theme="1"/>
        <rFont val="GHEA Grapalat"/>
        <family val="3"/>
      </rPr>
      <t xml:space="preserve"> </t>
    </r>
    <r>
      <rPr>
        <b/>
        <sz val="10"/>
        <color theme="1"/>
        <rFont val="GHEA Grapalat"/>
        <family val="3"/>
      </rPr>
      <t xml:space="preserve">Նոր նախաձեռնությանն առնչվող այլ պետական մարմինների անվանումները՝ </t>
    </r>
    <r>
      <rPr>
        <sz val="10"/>
        <color theme="1"/>
        <rFont val="GHEA Grapalat"/>
        <family val="3"/>
      </rPr>
      <t xml:space="preserve"> ______________________________________________________________</t>
    </r>
  </si>
  <si>
    <r>
      <rPr>
        <b/>
        <sz val="10"/>
        <color theme="1"/>
        <rFont val="GHEA Grapalat"/>
        <family val="3"/>
      </rPr>
      <t>2.1 Ծրագրի անվանումը՝</t>
    </r>
    <r>
      <rPr>
        <sz val="10"/>
        <color theme="1"/>
        <rFont val="GHEA Grapalat"/>
        <family val="3"/>
      </rPr>
      <t xml:space="preserve">    Անտառների կառավարում</t>
    </r>
  </si>
  <si>
    <t>2.2 Ծրագրի կոդը՝  1173</t>
  </si>
  <si>
    <r>
      <rPr>
        <b/>
        <sz val="10"/>
        <color theme="1"/>
        <rFont val="GHEA Grapalat"/>
        <family val="3"/>
      </rPr>
      <t>2.3</t>
    </r>
    <r>
      <rPr>
        <b/>
        <sz val="14"/>
        <color theme="1"/>
        <rFont val="GHEA Grapalat"/>
        <family val="3"/>
      </rPr>
      <t xml:space="preserve"> </t>
    </r>
    <r>
      <rPr>
        <b/>
        <sz val="10"/>
        <color theme="1"/>
        <rFont val="GHEA Grapalat"/>
        <family val="3"/>
      </rPr>
      <t>Նոր ծրագիր (հիմնավորումներ և բացատրություններ)՝</t>
    </r>
    <r>
      <rPr>
        <sz val="10"/>
        <color theme="1"/>
        <rFont val="GHEA Grapalat"/>
        <family val="3"/>
      </rPr>
      <t xml:space="preserve"> ____________________________________________________________________________________</t>
    </r>
  </si>
  <si>
    <r>
      <rPr>
        <b/>
        <sz val="10"/>
        <color theme="1"/>
        <rFont val="GHEA Grapalat"/>
        <family val="3"/>
      </rPr>
      <t xml:space="preserve">3.1 Միջոցառման անվանումը՝ </t>
    </r>
    <r>
      <rPr>
        <sz val="10"/>
        <color theme="1"/>
        <rFont val="GHEA Grapalat"/>
        <family val="3"/>
      </rPr>
      <t>Հակահրդեհային միջոցառումների իրականացում</t>
    </r>
  </si>
  <si>
    <r>
      <rPr>
        <b/>
        <sz val="10"/>
        <color theme="1"/>
        <rFont val="GHEA Grapalat"/>
        <family val="3"/>
      </rPr>
      <t>3.2 Միջոցառման կոդը՝</t>
    </r>
    <r>
      <rPr>
        <sz val="10"/>
        <color theme="1"/>
        <rFont val="GHEA Grapalat"/>
        <family val="3"/>
      </rPr>
      <t xml:space="preserve">   11006</t>
    </r>
  </si>
  <si>
    <r>
      <t xml:space="preserve">      󠄑󠆢 </t>
    </r>
    <r>
      <rPr>
        <sz val="10"/>
        <color theme="1"/>
        <rFont val="GHEA Grapalat"/>
        <family val="3"/>
      </rPr>
      <t>Ապրանք և ծառայություն□</t>
    </r>
    <r>
      <rPr>
        <sz val="14"/>
        <color theme="1"/>
        <rFont val="GHEA Grapalat"/>
        <family val="3"/>
      </rPr>
      <t xml:space="preserve"> </t>
    </r>
    <r>
      <rPr>
        <sz val="10"/>
        <color theme="1"/>
        <rFont val="GHEA Grapalat"/>
        <family val="3"/>
      </rPr>
      <t xml:space="preserve">Տրանսֆերտ </t>
    </r>
    <r>
      <rPr>
        <sz val="14"/>
        <color theme="1"/>
        <rFont val="GHEA Grapalat"/>
        <family val="3"/>
      </rPr>
      <t xml:space="preserve">□ </t>
    </r>
    <r>
      <rPr>
        <sz val="10"/>
        <color theme="1"/>
        <rFont val="GHEA Grapalat"/>
        <family val="3"/>
      </rPr>
      <t xml:space="preserve">Այլ (նկարագրություն) </t>
    </r>
  </si>
  <si>
    <r>
      <t xml:space="preserve">3.4  </t>
    </r>
    <r>
      <rPr>
        <b/>
        <sz val="14"/>
        <color theme="1"/>
        <rFont val="GHEA Grapalat"/>
        <family val="3"/>
      </rPr>
      <t xml:space="preserve"> 󠆢󠆢</t>
    </r>
    <r>
      <rPr>
        <b/>
        <sz val="10"/>
        <color theme="1"/>
        <rFont val="GHEA Grapalat"/>
        <family val="3"/>
      </rPr>
      <t xml:space="preserve">Նոր միջոցառում (հիմնավորումներ և բացատրություններ)՝ Հիմք ընդունելով  ՀՀ կառավարության 19․09․1998թ-ի  &lt;&lt;Հայաստանի հանրապետության պետական անտառներում հրդեհային անվտանգության կանոնները հաստատելու մասին&gt;&gt; N 589-ն որոշման 11-րդ  կետի 2-րդ ենթակետը՝ անտառատնտեսությունները պարտավոր են`) պետական անտառներում կառուցել հակահրդեհային մեկուսիչ գոտիներ, ճանապարհներ, պաշտպանական հանքայնացված շերտեր, ջրավազաններ, անտառները մաքրել փայտանյութի թափոններից և դյուրավառ նյութերից, իրականացնել հրդեհային անվտանգությունն ապահովող այլ անտառատնտեսական միջո ցառումներ.  և ոչ անտառային տարածքներից հրդեհների մուտքը անտառ սահմանափակելու համար, անհրաժեշտություն է առաջացել կառուցելու հանքայնացված շերտեր։  Հանքայնացված շերտը, հողի վրա արհեստականորեն ձևավորված շերտ է, որը  մաքրված է այրվող անտառանյութից մինչև անտառային հողի հանքային շերտը։  Հանքայնացված շերտը հանդիսանում է որպես արգելափակոց կրակի տարածման ճանապարհին։   </t>
    </r>
  </si>
  <si>
    <r>
      <t xml:space="preserve">     □</t>
    </r>
    <r>
      <rPr>
        <b/>
        <sz val="14"/>
        <color theme="1"/>
        <rFont val="GHEA Grapalat"/>
        <family val="3"/>
      </rPr>
      <t xml:space="preserve"> </t>
    </r>
    <r>
      <rPr>
        <b/>
        <sz val="10"/>
        <color theme="1"/>
        <rFont val="GHEA Grapalat"/>
        <family val="3"/>
      </rPr>
      <t>Գոյություն ունեցող միջոցառման ընդլայնում (հիմնավորումներ և բացատրություններ)՝</t>
    </r>
    <r>
      <rPr>
        <sz val="10"/>
        <color theme="1"/>
        <rFont val="GHEA Grapalat"/>
        <family val="3"/>
      </rPr>
      <t xml:space="preserve"> </t>
    </r>
  </si>
  <si>
    <t xml:space="preserve">□ Պարտադիր ծախսային պարտավորություն      
󠆢 Հայեցողական ծախսային պարտավորություն, այդ թվում՝
󠆢 Շարունակական                    □ Ոչ շարունակական </t>
  </si>
  <si>
    <t>ծառայությունների մատուցում</t>
  </si>
  <si>
    <t xml:space="preserve">ՀՀ կառավարության 19․09․1998թ-ի   N 589-ն որոշում
</t>
  </si>
  <si>
    <t xml:space="preserve">Հակահրդեհային կանխարգելիչ միջոցառում է, ինչ հնարավորություն կատ ինչպես կանգնեցնել  և/կամ  մարել անտառային հրդեհները, այնպես էլ սահմանափակել վերջինի տարածումը փշատերևների և չոր անտառանյութի միջոցով։  </t>
  </si>
  <si>
    <t xml:space="preserve">Հանքայնացված շերտը, հողի վրա արհեստականորեն ձևավորված շերտ է, որը  մաքրված է այրվող անտառանյութից մինչև անտառային հողի հանքային շերտը։  Հանքայնացված շերտը հանդիսանում է որպես արգելափակոց կրակի տարածման ճանապարհին։   </t>
  </si>
  <si>
    <t>Ðñ¹»Ñ³íï³Ý·áõÃÛ³Ý ³éáõÙáí Ëáó»ÉÇ ï³ñ³ÍùÝ»ñáõÙ ·»ïÝ³óÇÏ Ññ¹»ÑÇ 80տոկոս Ï³ÝË³Ý·»լում</t>
  </si>
  <si>
    <t>Հնարավոր հրդեհների բռնկումներ</t>
  </si>
  <si>
    <t>Հանքայնացված շերտի կառուցում</t>
  </si>
  <si>
    <t>Ձեռքբերվող տեխնիկայի քանակ</t>
  </si>
  <si>
    <t>Սարքավորումների և տեխնիկայի ձեռքբերում</t>
  </si>
  <si>
    <t>&lt;&lt;Հայանտառ&gt;&gt; ՊՈԱԿ-ի տեխնիկական վերազինում 60 տոկոսով</t>
  </si>
  <si>
    <t>Ապրանքների ձեռքբերում</t>
  </si>
  <si>
    <t xml:space="preserve">□ Պարտադիր ծախսային պարտավորություն      
󠆢 Հայեցողական ծախսային պարտավորություն, այդ թվում՝
 □Շարունակական                     󠆢󠆢Ոչ շարունակական </t>
  </si>
  <si>
    <r>
      <t xml:space="preserve">3.4  </t>
    </r>
    <r>
      <rPr>
        <b/>
        <sz val="14"/>
        <color theme="1"/>
        <rFont val="GHEA Grapalat"/>
        <family val="3"/>
      </rPr>
      <t xml:space="preserve"> 󠆢󠆢</t>
    </r>
    <r>
      <rPr>
        <b/>
        <sz val="10"/>
        <color theme="1"/>
        <rFont val="GHEA Grapalat"/>
        <family val="3"/>
      </rPr>
      <t>Նոր միջոցառում (հիմնավորումներ և բացատրություններ)՝  Անտառօգտագործման և անտառվերականգնման  բնագավառում ՊՈԱԿ-ի բնականոն գործունեությունը ապահովելու, անտառօգտագործումն բացառապես սեփական ռեսուրսներով իրականացնելու և շահութաբերությունը բարձրացնելու նպատակով, անhրաժեշտ է ձեռքբերել տեխնիկական սարքավորումներ</t>
    </r>
  </si>
  <si>
    <t>□Ապրանք և ծառայություն□ Տրանսֆերտ   󠄑X ²ÛÉ å»ï³Ï³Ý Ï³½Ù³Ï»ñåáõÃÛáõÝÝ»ñÇ ÏáÕÙÇó û·ï³·áñÍíáÕ áã ýÇÝ³Ýë³Ï³Ý ³ÏïÇíÝ»ñÇ Ñ»ï ·áñÍ³éÝáõÃÛáõÝÝ»ñ</t>
  </si>
  <si>
    <r>
      <rPr>
        <b/>
        <sz val="10"/>
        <color theme="1"/>
        <rFont val="GHEA Grapalat"/>
        <family val="3"/>
      </rPr>
      <t>3.2 Միջոցառման կոդը՝</t>
    </r>
    <r>
      <rPr>
        <sz val="10"/>
        <color theme="1"/>
        <rFont val="GHEA Grapalat"/>
        <family val="3"/>
      </rPr>
      <t xml:space="preserve">  32003</t>
    </r>
  </si>
  <si>
    <r>
      <rPr>
        <b/>
        <sz val="10"/>
        <color theme="1"/>
        <rFont val="GHEA Grapalat"/>
        <family val="3"/>
      </rPr>
      <t xml:space="preserve">3.1 Միջոցառման անվանումը՝ </t>
    </r>
    <r>
      <rPr>
        <sz val="10"/>
        <color theme="1"/>
        <rFont val="GHEA Grapalat"/>
        <family val="3"/>
      </rPr>
      <t>․&lt;&lt;Հայանտառ&gt;&gt; ՊՈԱԿ-ի կարողությունների զարգացում</t>
    </r>
  </si>
  <si>
    <t>նախագծանախահաշվային փաստաթղթերի փաթեթների կազմում</t>
  </si>
  <si>
    <t>նախատեսվող աշխատանքների ֆինանսական գնահատական</t>
  </si>
  <si>
    <t>նախագծանախահաշվային փաստաթղթերի կազմում</t>
  </si>
  <si>
    <t>Սերմերի և/կամ տնկանյութի պահպանման համար  համապատասխան պայմանների ստեղծում, փակ արմատային համակարգով տնկանյութի աճեցման ապահովում, հակահրդեհային միջոցառումների իրականացում</t>
  </si>
  <si>
    <t>3.4   󠆢󠆢Նոր միջոցառում (հիմնավորումներ և բացատրություններ)՝  ê»ñÙ»ñÇ ¨/Ï³Ù  ïÝÏ³ÝÛáõÃÇ å³Ñå³ÝÙ³Ý Ñ³Ù³ñ ë³éÝ³ñ³ÝÇ ,   ÷³Ï ³ñÙ³ï³ÛÇÝ Ñ³Ù³Ï³ñ·áí ïÝÏ³ÝÛáõÃÇ ³×»óÙ³Ý Ñ³Ù³ñ ç»ñÙáó³ÛÇÝ Ñ³Ù³ÉÇñÇ, Ñ³Ï³Ññ¹»Ñ³ÛÇÝ ×³Ý³å³ñÑÝ»ñÇ Ï³éáõóÙ³Ý Ý³Ë³·Í³Ý³Ë³Ñ³ßí³ÛÇÝ ÷³ëï³ÃÕÃ»ñÇ Ï³½ÙáõÙ</t>
  </si>
  <si>
    <r>
      <t xml:space="preserve">     □</t>
    </r>
    <r>
      <rPr>
        <sz val="10"/>
        <color theme="1"/>
        <rFont val="GHEA Grapalat"/>
        <family val="3"/>
      </rPr>
      <t>Ապրանք և ծառայություն□</t>
    </r>
    <r>
      <rPr>
        <sz val="14"/>
        <color theme="1"/>
        <rFont val="GHEA Grapalat"/>
        <family val="3"/>
      </rPr>
      <t xml:space="preserve"> </t>
    </r>
    <r>
      <rPr>
        <sz val="10"/>
        <color theme="1"/>
        <rFont val="GHEA Grapalat"/>
        <family val="3"/>
      </rPr>
      <t xml:space="preserve">Տրանսֆերտ </t>
    </r>
    <r>
      <rPr>
        <sz val="14"/>
        <color theme="1"/>
        <rFont val="Arial Armenian"/>
        <family val="2"/>
      </rPr>
      <t xml:space="preserve">  󠄑X </t>
    </r>
    <r>
      <rPr>
        <sz val="10"/>
        <color theme="1"/>
        <rFont val="Arial Armenian"/>
        <family val="2"/>
      </rPr>
      <t>²ÛÉ å»ï³Ï³Ý Ï³½Ù³Ï»ñåáõÃÛáõÝÝ»ñÇ ÏáÕÙÇó û·ï³·áñÍíáÕ áã ýÇÝ³Ýë³Ï³Ý ³ÏïÇíÝ»ñÇ Ñ»ï ·áñÍ³éÝáõÃÛáõÝÝ»ñ</t>
    </r>
  </si>
  <si>
    <r>
      <rPr>
        <b/>
        <sz val="10"/>
        <color theme="1"/>
        <rFont val="GHEA Grapalat"/>
        <family val="3"/>
      </rPr>
      <t xml:space="preserve">3.1 Միջոցառման անվանումը՝ </t>
    </r>
    <r>
      <rPr>
        <sz val="10"/>
        <color theme="1"/>
        <rFont val="GHEA Grapalat"/>
        <family val="3"/>
      </rPr>
      <t>նախագծանախահաշվային փաստաթղթերի կազմում</t>
    </r>
  </si>
  <si>
    <t>Ձետքբերվող գրասենյակների քանակ</t>
  </si>
  <si>
    <t>Բավարար աշխատանքային պայմաններով պայմանավորված աշխատունակության բարձրացում</t>
  </si>
  <si>
    <t xml:space="preserve"> &lt;&lt;Հայանտառ&gt;&gt; ՊՈԱԿ-ի &lt;&lt;Անտառտնտեսություն&gt;&gt; մասնաճյուղերի բնականոն գործունեության  համար գրասենյակների ձեռբերում </t>
  </si>
  <si>
    <t>Աշխատանքային պայմանների բարելավում</t>
  </si>
  <si>
    <t>անշարժ գույքի ձեռքբերում</t>
  </si>
  <si>
    <t xml:space="preserve">3.4   󠆢󠆢Նոր միջոցառում (հիմնավորումներ և բացատրություններ)՝  &lt;&lt;Հայանտառ&gt;&gt; ՊՈԱԿ-ի &lt;&lt;Անտառտնտեսություն&gt;&gt; մասնաճյուղերի բնականոն գործունեության  համար գրասենյակների ձեռբերում </t>
  </si>
  <si>
    <t xml:space="preserve">3.1 Միջոցառման անվանումը՝&lt;&lt;Հայանտառ&gt;&gt; ՊՈԱԿ-ի &lt;&lt;Անտառտնտեսություն&gt;&gt; մասնաճյուղերի համար գրասենյակների ձեռբերում </t>
  </si>
  <si>
    <t xml:space="preserve">3.4   󠆢󠆢Նոր միջոցառում (հիմնավորումներ և բացատրություններ)՝  &lt;&lt;Հայանտառ&gt;&gt; ՊՈԱԿ-ի &lt;&lt;Անտառտնտեսություն&gt;&gt; մասնաճյուղերի  գրասենյակների վերանորոգման համար նախագծանախահաշվային փաստաթղթերի կազմում </t>
  </si>
  <si>
    <r>
      <rPr>
        <b/>
        <sz val="10"/>
        <color theme="1"/>
        <rFont val="GHEA Grapalat"/>
        <family val="3"/>
      </rPr>
      <t>3.2 Միջոցառման կոդը՝</t>
    </r>
    <r>
      <rPr>
        <sz val="10"/>
        <color theme="1"/>
        <rFont val="GHEA Grapalat"/>
        <family val="3"/>
      </rPr>
      <t xml:space="preserve">  32006</t>
    </r>
  </si>
  <si>
    <r>
      <rPr>
        <b/>
        <sz val="10"/>
        <color theme="1"/>
        <rFont val="GHEA Grapalat"/>
        <family val="3"/>
      </rPr>
      <t xml:space="preserve">3.1 Միջոցառման անվանումը՝ </t>
    </r>
    <r>
      <rPr>
        <sz val="10"/>
        <color theme="1"/>
        <rFont val="GHEA Grapalat"/>
        <family val="3"/>
      </rPr>
      <t xml:space="preserve">&lt;&lt;Հայանտառ&gt;&gt; ՊՈԱԿ-ի &lt;&lt;Անտառտնտեսություն&gt;&gt; մասնաճյուղերի  գրասենյակների վերանորոգման համար նախագծանախահաշվային փաստաթղթերի կազմում </t>
    </r>
  </si>
  <si>
    <t>Աշխատունակության բարձրացում</t>
  </si>
  <si>
    <t>Վարչական ապարատի տեխնիկական  կարողությունների ձեռքբերում</t>
  </si>
  <si>
    <t>3.4   󠆢󠆢Նոր միջոցառում (հիմնավորումներ և բացատրություններ)՝  &lt;&lt;Հայանտառ&gt;&gt; ՊՈԱԿ-ի  վարչական ապարատի համար  14 լրակազմ համակարգչային տեխնիկայի, 2 գրաֆիկական պլանշետի, մեկ անօդաչու թռչող սարքի ձեռքբերում</t>
  </si>
  <si>
    <r>
      <rPr>
        <b/>
        <sz val="10"/>
        <color theme="1"/>
        <rFont val="GHEA Grapalat"/>
        <family val="3"/>
      </rPr>
      <t>3.2 Միջոցառման կոդը՝</t>
    </r>
    <r>
      <rPr>
        <sz val="10"/>
        <color theme="1"/>
        <rFont val="GHEA Grapalat"/>
        <family val="3"/>
      </rPr>
      <t xml:space="preserve">  32007</t>
    </r>
  </si>
  <si>
    <r>
      <rPr>
        <b/>
        <sz val="10"/>
        <color theme="1"/>
        <rFont val="GHEA Grapalat"/>
        <family val="3"/>
      </rPr>
      <t xml:space="preserve">3.1 Միջոցառման անվանումը՝ </t>
    </r>
    <r>
      <rPr>
        <sz val="10"/>
        <color theme="1"/>
        <rFont val="GHEA Grapalat"/>
        <family val="3"/>
      </rPr>
      <t>&lt;&lt;Հայանտառ&gt;&gt; ՊՈԱԿ-ի  վարչական ապարատի տեխնիկական կարողությունների ընդլայնում</t>
    </r>
  </si>
  <si>
    <t>13.Այլ անհրաժեշտտեղեկատվություն և հիմնավորումներ</t>
  </si>
  <si>
    <r>
      <t>12. Նոր նախաձեռնության իրականացմանայլեղանակներարտահայտողայլընտրանքներ</t>
    </r>
    <r>
      <rPr>
        <vertAlign val="superscript"/>
        <sz val="10"/>
        <color theme="1"/>
        <rFont val="GHEA Grapalat"/>
        <family val="3"/>
      </rPr>
      <t xml:space="preserve">25 </t>
    </r>
  </si>
  <si>
    <r>
      <t>Այլընտրանք # 2 (նվազագույնարդյունքներիսցենար)</t>
    </r>
    <r>
      <rPr>
        <vertAlign val="superscript"/>
        <sz val="10"/>
        <color theme="1"/>
        <rFont val="GHEA Grapalat"/>
        <family val="3"/>
      </rPr>
      <t xml:space="preserve"> 24 </t>
    </r>
  </si>
  <si>
    <t>11. Արդյունքներիայլմակարդակներարտահայտողայլընտրանքներ</t>
  </si>
  <si>
    <t>Այլաղբյուրներ</t>
  </si>
  <si>
    <t>Պետականբյուջե</t>
  </si>
  <si>
    <t xml:space="preserve">2020թ. </t>
  </si>
  <si>
    <t>Հազար դրամ</t>
  </si>
  <si>
    <r>
      <t>10. Ֆինանսավորմանաղբյուրը</t>
    </r>
    <r>
      <rPr>
        <vertAlign val="superscript"/>
        <sz val="10"/>
        <color theme="1"/>
        <rFont val="GHEA Grapalat"/>
        <family val="3"/>
      </rPr>
      <t xml:space="preserve">23 </t>
    </r>
  </si>
  <si>
    <r>
      <t>2022թ</t>
    </r>
    <r>
      <rPr>
        <sz val="10"/>
        <color theme="1"/>
        <rFont val="Cambria Math"/>
        <family val="1"/>
        <charset val="204"/>
      </rPr>
      <t>․</t>
    </r>
  </si>
  <si>
    <t>Ձնագնաց</t>
  </si>
  <si>
    <t>Քամուուղղության և արագությանչափմանսարք</t>
  </si>
  <si>
    <t>Տեսապատեր</t>
  </si>
  <si>
    <t>Համակարգիչներ</t>
  </si>
  <si>
    <t xml:space="preserve">Բեռնամարդատար ամենագնաց ավտոմեքենա </t>
  </si>
  <si>
    <t>Ճոպանային անցում</t>
  </si>
  <si>
    <t>Հիդրոմետրիական կարապիկ</t>
  </si>
  <si>
    <t>Հիդրոմետրիական կամրջակ</t>
  </si>
  <si>
    <t xml:space="preserve">Հիդրոմետրիական պտուտան </t>
  </si>
  <si>
    <t>Անվտանգության տեսախցիկներ</t>
  </si>
  <si>
    <t>Օդերևութաբանականռադիոլոկատոր</t>
  </si>
  <si>
    <t>Ռադարային մակարդակաչափ</t>
  </si>
  <si>
    <t>Ավտոմատ ակտինոմե­տրիական կայան</t>
  </si>
  <si>
    <t>Ավտոմատ օդերևութաբանական կայան</t>
  </si>
  <si>
    <t>Պահանջվող     ռեսուրսները  ընդամենը</t>
  </si>
  <si>
    <t>Օդերևութաբանական   ռադիոլոկատոր</t>
  </si>
  <si>
    <t>Ավտոմատ ակտինոմետրիական կայան</t>
  </si>
  <si>
    <t xml:space="preserve">                                                      2023թ․                                                                                                                                                                                                                                                                                                                                                                                                                                                                                                                                                                                                                                                                                                                                                                                                                                                                                                                                                                                                                                                                                                                                                                                                                                                                                                                                                                                                                                                                                                                                                                                                                                                                                                                                                                                                                                                                                                                                                                                                                                                                                                                                                                           </t>
  </si>
  <si>
    <t>9. Պահանջվող   ռեսուրսները /մեկ  միավորի  համար/            Ոչ  ֆինանսական  ակտիվների  գծով ծախսեր</t>
  </si>
  <si>
    <t>2021թ․</t>
  </si>
  <si>
    <t>2022թ</t>
  </si>
  <si>
    <t>Քամու ուղղության և արագության չափման  սարք</t>
  </si>
  <si>
    <t>Միջոցառման 
ավարտի տարեթիվը</t>
  </si>
  <si>
    <t xml:space="preserve"> 2023թ.  </t>
  </si>
  <si>
    <t xml:space="preserve"> 2021թ</t>
  </si>
  <si>
    <t xml:space="preserve">  Չափի միավորը   </t>
  </si>
  <si>
    <t>Արդյունքային 
չափորոշիչները</t>
  </si>
  <si>
    <r>
      <t>Հիդրոօդերևութաբանական  ցանցի շենքերը  և  շինությունները  գտնվում են  անմխիթար   վիճակում, շահագործման  մեջ  գտնվող  գույքի, սարքավորումների, գործիքների, տրանսպորտային միջոցների գերակշիռ մասը վաղուց  անցել է  ֆ</t>
    </r>
    <r>
      <rPr>
        <sz val="10"/>
        <color theme="1"/>
        <rFont val="Courier New"/>
        <family val="3"/>
        <charset val="204"/>
      </rPr>
      <t>‎</t>
    </r>
    <r>
      <rPr>
        <sz val="10"/>
        <color theme="1"/>
        <rFont val="GHEA Grapalat"/>
        <family val="3"/>
      </rPr>
      <t>իզիկական  մաշվածության  100 տոկոսի  սահմանը: Ներդրումների  բացակայությունը կբերի   հիդրոօդերևութաբանական դիտարկումների  որակի  և  քանակի անկման, ինչը կհանգեցնի հիդրոօդերևութաբանական սպասարկման որակազրկման՝ կհանգեցնի մարդկանց կյանքին և սեփականությանը սպառնացող վտանգի   և  վնասի   ավելացման։</t>
    </r>
  </si>
  <si>
    <t>7. Նոր  նախաձեռնությունը  չֆինանսավորելու   դեպքում  ծագող  խնդիրները</t>
  </si>
  <si>
    <t>Կապահովի  բնակչության և  տնտեսության  պաշտպանվածությունը  անբարենպաստ  հիդրոօդերևութաբանական  պայմաններից,ինչպես  նաև մարդկանց կյանքին և  սեփականությանը  սպառնացող  վտանգի  և  հնարավոր  վնասի  նվազեցում:</t>
  </si>
  <si>
    <t>6. Սպասվող   օգուտները</t>
  </si>
  <si>
    <t>Զարգացած և պարբերաբար արդիականացվող, դիտարկումներիհամաշխարհային ցանցում ինտեգրված հիդրոօդերևութաբանական կառույցի ստեղծում՝ հիմնավորված  ՀՀ կառավարության 2017 թվականի հունիսի 19-ի N 646-Ա որոշման 1.5-րդ գլխի 12-րդ կետի 3-րդ ենթակետով։</t>
  </si>
  <si>
    <t xml:space="preserve">հիդրոօդերեվութաբանական դիտարկումների պետական ցանցի փուլային արդիականացում և ավտոմատացում </t>
  </si>
  <si>
    <r>
      <t xml:space="preserve">«Հիդրոօդերևութաբանական  գործունեության  մասին»  ՀՀ օրենք, ՀՀ հիդրոօդերևութաբանական անվտանգության հայեցակարգը,Համաշխարհային օդերևութաբանական կազմակերպության կոնվենցիա, Անկախ պետությունների համագործակցության  «Հիդրոօդերևութաբանության բնագավառում փոխգործակցության մասին» և «Անկախ պետությունների համագործակցության միջպետական հիդրոօդերևութաբանական  ցանցի  մասին»  համաձայնագրեր:ՀՀ  կառավարության 2018թ․ մայիսի 3-ի Հիդրոօդերևութաբանության  եվ  մթնոլորտային երևույթների վրա  ակտիվ ներգործության ծառայություն» պետական ոչ առևտրային կազմակերպության կողմից  2018-2020  թվականների  ընթացքում  կատարման ենթակա պետական նշանակության հիդրոօդերևութաբա նական աշխատանքների ծրագիրը  հաստատելու մասին   N 537 – Ն որոշում </t>
    </r>
    <r>
      <rPr>
        <i/>
        <sz val="10"/>
        <color theme="1"/>
        <rFont val="GHEA Grapalat"/>
        <family val="3"/>
      </rPr>
      <t>կառավարության 2019-2023 թվականների գործունեության ծրագրի կատարումն ապահովող ՀՀ  արտակարգ  իրավիճակների  նախարարության   միջոցառումներ</t>
    </r>
  </si>
  <si>
    <t>ՀՀ պետական և տարածքային կառավարման և տեղական ինքնակառավարման մարմիններին, ազգաբնակչությանը և տնտեսության ճյուղերին հիդրոօդերևութաբանական տեղեկատվությամբ և շրջակա միջավայրի վիճակի մասին ժամանակին և հուսալի տվյալներով ապահովում, վտանգավոր հիդրոօդերևութաբանական երևույթներից տնտեսության, ազգաբնակչության կյանքի, առողջության և ունեցվածքի հնարավոր կորուստների նվազեցում, հիդրօդերևու թաբանական դիտարկումների գնահատման և կանխատեսման համակարգի զարգացում, կարկուտից առավել հաճախ տուժող և բարձր խոցելիություն ունեցող, պաշտպանության տակ վերցված տարածքներում ակտիվ ներգործության արդյունավետ կառավարման միջոցով վտանգավոր երևույթների ազդեցության  նվազեցում:</t>
  </si>
  <si>
    <t>Պարտադիր  կամ  հայեցողական պարտավորությունը սահմանող օրենսդրական հիմքերը</t>
  </si>
  <si>
    <t>Պարտադիր կամ հայեցողական պարտավորությունների շրջանակը</t>
  </si>
  <si>
    <r>
      <rPr>
        <b/>
        <u/>
        <sz val="10"/>
        <color rgb="FFC00000"/>
        <rFont val="GHEA Grapalat"/>
        <family val="3"/>
      </rPr>
      <t>□ Շարունակական</t>
    </r>
    <r>
      <rPr>
        <sz val="10"/>
        <color theme="1"/>
        <rFont val="GHEA Grapalat"/>
        <family val="3"/>
      </rPr>
      <t xml:space="preserve">   □Ոչշարունակական</t>
    </r>
  </si>
  <si>
    <t>□Հայեցողական ծախսային պարտավորություն, այդ թվում՝</t>
  </si>
  <si>
    <t>□Պարտադիր ծախսային պարտավորություն</t>
  </si>
  <si>
    <t xml:space="preserve">3.5 Նոր նախաձեռնության ծախսերի հիմքում դրված պարտավորության բնույթը՝ </t>
  </si>
  <si>
    <t xml:space="preserve">□ Գոյություն ունեցող միջոցառման ընդլայնում (հիմնավորումներ և բացատրություններ)՝ </t>
  </si>
  <si>
    <t>□ Գոյություն ունեցող միջոցառման ընդլայնում (հիմնավորումներ և բացատրություններ)</t>
  </si>
  <si>
    <t>ՀՀ տարածքում միջազգային ստանդարտներին համապատասխան  միասնական պետական  հիդրոօդերևութաբանական   ծրագրերի  կատարումը  և  շրջակա միջավայրի  վիճակի  մոնիտորինգի  իրականացումը   ենթադրում է հիդրոօդերևութաբանական  դիտարկումների  պետական  ցանցի   ավտոմատացում և  արդիականացում</t>
  </si>
  <si>
    <t>3.4  □Նորմիջոցառում (հիմնավորումներ և բացատրություններ)՝</t>
  </si>
  <si>
    <r>
      <t>Այլ (նկարագրություն) ___</t>
    </r>
    <r>
      <rPr>
        <b/>
        <u/>
        <sz val="10"/>
        <color rgb="FFC00000"/>
        <rFont val="GHEA Grapalat"/>
        <family val="3"/>
      </rPr>
      <t>Հանրային  սեփականության  կառավարման    միջոցառումներ</t>
    </r>
  </si>
  <si>
    <r>
      <rPr>
        <b/>
        <u/>
        <sz val="10"/>
        <color rgb="FFC00000"/>
        <rFont val="GHEA Grapalat"/>
        <family val="3"/>
      </rPr>
      <t>□ Ապրանք և ծառայություն</t>
    </r>
    <r>
      <rPr>
        <sz val="10"/>
        <color theme="1"/>
        <rFont val="GHEA Grapalat"/>
        <family val="3"/>
      </rPr>
      <t xml:space="preserve">                      □ Տրանսֆերտ</t>
    </r>
  </si>
  <si>
    <t>3.3 Միջոցառման   Այլ  պետական  մարմինների  կողմից  օգտագործվող ոչ  ֆինանսական  ակտիվների  հետ  գործառույթներ</t>
  </si>
  <si>
    <r>
      <t xml:space="preserve">3.2 Միջոցառման  դասիչը՝     </t>
    </r>
    <r>
      <rPr>
        <b/>
        <sz val="10"/>
        <color theme="1"/>
        <rFont val="GHEA Grapalat"/>
        <family val="3"/>
      </rPr>
      <t xml:space="preserve"> 32001</t>
    </r>
  </si>
  <si>
    <r>
      <t xml:space="preserve">3.1 Միջոցառման  անվանումը՝ </t>
    </r>
    <r>
      <rPr>
        <b/>
        <sz val="10"/>
        <color theme="1"/>
        <rFont val="GHEA Grapalat"/>
        <family val="3"/>
      </rPr>
      <t>Հիդրոօդերեվութաբանական դիտարկումների  պետական ցանցի փուլային  արդիականացում և ավտոմատացում</t>
    </r>
  </si>
  <si>
    <t>3. Միջոցառումը</t>
  </si>
  <si>
    <t xml:space="preserve">2019 թվականի հունվարի 1-ից սկսվել է ՄԱԶԾ «Կլիմայի փոփոխության նկատմամբ Հայաստանի դիմակայունության բարձրացումը Հայաստանի հիդրոօդերևութաբանական ծառայության արդիականացման միջոցով» ծրագրի իրագործումը, որի տևողությունը կազմում է 2 տարի և կավարտվի 2020թ դեկտեմբերի 31-ին: Ծրագրի բյուջեն 800.000 ԱՄՆ դոլլար է և ֆինանսավորվում է Ռուսաստանի Դաշնության տրաստային ֆոնդից՝ նախատեսված ՄԱԶԾ հետ համագործակցային սկզբունքով զարգացման ծրագրերի իրականացման համար: Ծրագրի նպատակն է հիդրոօդերևութաբանական ռիսկերի կառավարման միասնական համակարգի արդիականացումն ու հիդրոօդերևութաբանական վտանգավոր երևույթների կանխատեսման, կանխման ու կանխարգելման կարողությունների հզորացումը: Ծրագրի շրջանակներում կիրականացվեն հետևյալ հիմնական գործընթացները.                                                                                          
● Հայաստանի հինգ մարզում՝ Շիրակ, Լոռի, Արագածոտն, Վայոց Ձոր և Արմավիր, հիդրոօդերևութաբանական առնվազն 20 ավտոմատացված կայանների ստեղծում և առկա կայանների արդիականացում՝ կայանները  ձեռք  են  բերվել  2019 թվականին և տեղադրվելու  ենմինչև  2020 թ․ հունիս  ամիսը։                                                                                                                      ●   Հիդրոմետ ծառայության մասնագետների վերապատրաստում:                                                                                                                                                                                            ●   Հիդրոօդերևութաբանական համակարգի կառավարման թվայնացված միասնական համակարգի ստեղծում, որի արդյունքում հնարավոր կլինի իրականացնել հիմնական օդերևութաբանական տարրերի ավտոմատ չափումներ, եղանակի կարճաժամկետ կանխատեսումներ, ինչպես նաև կկրճատվեն սպասարկման և նախնական տվյալների մշակման և վերլուծության ծախսերը,                        ● Կտեղադրվեն Էներգաանկախ ավտոմատացված տեղեկատվական միասնական համակարգեր՝ օդերևութաբանական կայաններից տեղեկատվության հավաքագրման, արդյունքների մշակման և ընդհանրացման և իրական ժամանակում ստացվող տեղեկատվության փոխանակման, արտացոլման համար: Վերոնշյալ համակարգերը կապված կլինեն համաշխարհային մոնիտորինգային համակարգին, քանի որ նմանատիպ կայաններ տեղադրված են բոլոր Եվրոպական երկրներում, ԱՄՆ-ում, Ճապոնիայում, Ֆիլիպիններում, Բրազիլիայում և ՌԴ-ում:                                             Ծրագրով նախատեսված է նաև ДМРЛ-С կամ ДМРЛ-10 ռադիոլոկացիոն համակարգի ձեռք բերում ՀՀ պետական բյուջեի հաշվին    (880.000000 ՀՀ դրամ արժողությամբ) երկկողմ համագործակցային ձևաչափով և այդ պայմանի առկայության դեպքում ծրագրի շրջանակներում հնարավոր կլինի մշակել և լրացուցիչ ծրագրային ռեսուրսներ ներգրավել վերոհիշյալ ֆոնդից ծրագրի շարունակության համար, որը հնարավորություն կնձեռի ամբողջովին ավտոմատացնել Հիդրոմետ ծառայության առկա 47 օդերևութաբանական կայանները, ստեղծել նորերը և վերազինել հիդրոլոգիական դիտակետերի զգալի մասը՝ ծածկելով 2021-2022թթ այս նոր նախաձեռնությամբ նախատեսված ծախսերի մոտ 80%-ը: Ռադիոլոկացիոն համակարգը խիստ անհրաժեշտ է հաշվի առնելով այն հանգամանքը, որ Հայաստանի համար գյուղատնտեսությունը հանդիսանում է զարգացման ռազմավարական ուղղություն, որի կայուն գործունեությունը հնարավոր է ապահովել միայն այն դեպքում եթե երկրում առկա է վտանգավոր  հիդրոօդերևութաբանական երևույթների կանխատեսման ժամանակակից համակարգ: Նույն խնդիրը փոխկապակցված է նաև գյուղատնտեսական ապահովագրության զարգացման հետ, քանի որ ապահովագրական կազմակերպություններին անհրաժեշտ է ապահովել վտանգավոր երևույթների կանխատեսման, հնարավոր սցենարների մոդելավորման և կորուստների վերաբերյալ հստակ տեղեկատվություն: Հակառակ դեպքում ապահովագրական կազմակերպությունները կխուսափեն ներդրումներ կատարել գյուղատնտեսության ապահովագրման ուղղությամբ: Ռադիոլոկացիոն արդի համակարգերը թույլ են տալիս ուսումնասիրել ամպի կառուցվածքը և ավտոմատացված կայանների հետ համատեղ ստացված տեղեկատվության հիման վրա ապահովել վտանգավոր երևույթների հստակ կանխատեսումն ու ռիսկի մոդելավորումը: Հաշվի առնելով այն հանգամանքը որ վտանգավոր երևույթների մեծ մասը (հորդառատ տեղումներ, կարկուտ, փոթորկային  քամիներ, ամպրոպներ, մրրկասյուներ) կապված են կույտաանձրևային ամպերի հետ, որոնք հիմնականում առաջանում են տվյալ տարածքում և այլ կանխատեսման մեթոդները հնարավորություն չեն տալիս ճշգրիտ կանխատեսել դրանց առաջացման կոնկրետ վայրը, ուղղահայաց ձգվածությունը ապա ռադիոլակացիոն համակարգը հանդիսանում է միակ հավաստի միջոցը խնդիրը լուծելու համար:Հակակարկտային ակտիվ ներգործության համակարգերի զարգացման համար նույնպես առաջնահերթ խնդիր է կանխատեսման ու վաղ ազդարարման համակարգերի ստեղծումն ու զարգացումը ռադիոլոկացիոն համակարգի ներդնման միջոցով՝ քանի որ կարկտաբեր ամպերի մեծ մասը ձևավորվում և զարգանում են Թուրքիայի սահմանում: Եվ վերջապես, նշված ռադիոլոկացիոն համակարգերն ունեն երկակի նշանակություն և կարող են օգտագործվել նաև օդային տարածքների անվտանգության մոնիտորինգի համար կապված թռչող ապարատների հետ:                                                                                                                                                                                                                                       Հիմք ընդունելով վերը շարադրվածը, ինչպես նաև ՀՀ կառավարության 2017 թվականի հունիսի 19-ի N 646-Ա որոշման 1.5-րդ գլխի 12-րդ կետի 3-րդ ենթակետը և 2019 թվականի փետրվարի 8-ի N 65-Ա որոշման 2.2 ենթագլխի դրույթները մեր կողմից որպես նոր նախաձեռնություն առաջարկվում է դիտարկումների պետական ցանցի փուլային ավտոմատացում յուրաքանչյուր տարի նախատեսելով 8 օդերևութաբանական կայանների և 10 հիդրոլոգիական դիտակետերի ավտոմատացում:            </t>
  </si>
  <si>
    <t xml:space="preserve">2.3 □ </t>
  </si>
  <si>
    <r>
      <t xml:space="preserve">2.2 Ծրագրի  դասիչը՝  </t>
    </r>
    <r>
      <rPr>
        <b/>
        <sz val="10"/>
        <color theme="1"/>
        <rFont val="GHEA Grapalat"/>
        <family val="3"/>
      </rPr>
      <t>1020</t>
    </r>
  </si>
  <si>
    <r>
      <t xml:space="preserve">2.1 Ծրագրի   անվանումը՝  </t>
    </r>
    <r>
      <rPr>
        <b/>
        <sz val="10"/>
        <color theme="1"/>
        <rFont val="GHEA Grapalat"/>
        <family val="3"/>
      </rPr>
      <t xml:space="preserve">հիդրոօդերևութաբանական   ծառայություններ </t>
    </r>
  </si>
  <si>
    <t>1.2 Նոր   նախաձեռնությանն   առնչվող  այլ  պետական   մարմինների   անվանումները՝ առնչություն չունի այլ պետական մարմինների  հետ</t>
  </si>
  <si>
    <r>
      <t xml:space="preserve">1.1 Պետական  մարմնի  անվանումը՝ </t>
    </r>
    <r>
      <rPr>
        <b/>
        <sz val="10"/>
        <color theme="1"/>
        <rFont val="GHEA Grapalat"/>
        <family val="3"/>
      </rPr>
      <t xml:space="preserve"> ՀՀ  շրջակա  միջավայրի  նախարարության  </t>
    </r>
  </si>
  <si>
    <t>1. Պետական  մարմինը</t>
  </si>
  <si>
    <r>
      <t xml:space="preserve">  Ծրագիր 1</t>
    </r>
    <r>
      <rPr>
        <b/>
        <sz val="10"/>
        <color theme="1"/>
        <rFont val="GHEA Grapalat"/>
        <family val="3"/>
      </rPr>
      <t xml:space="preserve">      </t>
    </r>
  </si>
  <si>
    <t xml:space="preserve">         Հիդրոօդերևութաբանական դիտարկումները կատարվում են Համաշխարհային օդերևութաբանական կազմակերպության նորմատիվ փաստաթղթերի պահանջներին  համապատասխան, սակայն դիտարկումների  պետական  ցանցում  ներկայումս  շահագործվող, մասնագիտական  գործիքների ու սարքավորումների 70-80%-ը բարոյապես և  ֆիզիկապես  մաշված  են և ցանցն ունի վերազինման  կարիք։  Զարգացած և պարբերաբար արդիականացվող, դիտարկումների   համաշխարհային ցանցում ինտեգրված հիդրոօդերևութաբանական կառույց ունենալու համար  անհրաժեշտ է հիդրոօդերևութաբանական դիտարկումների պետական ցանցի տեխնիկական վերազինում և արդիականացում, տեղեկատվական տեխնոլոգիաների ներդնում, տեղեկատվության հավաքման և փոխանակման համակարգի արդիականացում, տվյալների մշակման և կառավարման նոր ծրագրային փաթեթների ներդնում, ինչը կնպաստի ՀՀ պետական և տարածքային կառավարման և տեղական ինքնակառավարման մարմիններին, ազգաբնակչությանը և տնտեսության ճյուղերին հիդրոօդերևութաբանական տեղեկատվությամբ և շրջակա միջավայրի վիճակի մասին ժամանակին և հուսալի տվյալներով ապահովման բարձրացմանը, վտանգավոր հիդրոօդերևութաբանական երևույթներից տնտեսության, ազգաբնակչության կյանքի, առողջության և ունեցվածքի հնարավոր կորուստների նվազեցմանը, հիդրօդերևութաբանական դիտարկումների գնահատման և կանխատեսման համակարգի զարգացմանը։</t>
  </si>
  <si>
    <t>Հավելված N 2. Նոր նախաձեռնություններ</t>
  </si>
  <si>
    <t>13.Այլ անհրաժեշտ  տեղեկատվություն և հիմնավորումներ`   Ծրագրի   ընդունման   դեպքում   2022թ․ կարդիականացվեն  Սևանի  թերակղզու  հիդրոօդերևութաբանական  դիտարանը և Մարտունի  օդերևութաբանական  կայանը,իսկ   2023թ․  Գավառի և  Շորժայի  օդերևութաբանական  կայանները, որը  կբարելավի   հիդրոօդերևութաբանական  դիտարկումների  որակը  Սևանա  լճի  ավազանում։</t>
  </si>
  <si>
    <r>
      <t>12. Նոր նախաձեռնության իրականացման  այլ  եղանակներ  արտահայտող այլ  ընտրանքներ</t>
    </r>
    <r>
      <rPr>
        <vertAlign val="superscript"/>
        <sz val="10"/>
        <color theme="1"/>
        <rFont val="GHEA Grapalat"/>
        <family val="3"/>
      </rPr>
      <t xml:space="preserve">25 </t>
    </r>
  </si>
  <si>
    <t>11. Արդյունքների  այլ  մակարդակներ   արտահայտող  այլ   ընտրանքներ</t>
  </si>
  <si>
    <t>Պետական  բյուջե</t>
  </si>
  <si>
    <t>հազար դրամ</t>
  </si>
  <si>
    <t>10. Ֆինանսավորման   աղբյուրը</t>
  </si>
  <si>
    <t>ГГИ -3000   գոլորշաչափ</t>
  </si>
  <si>
    <t>Գոլորշաչափ</t>
  </si>
  <si>
    <t xml:space="preserve"> </t>
  </si>
  <si>
    <t>9. Պահանջվող   ռեսուրսները /մեկ  միավորի  համար/  Ոչ  ֆինանսական  ակտիվների  գծով ծախսեր</t>
  </si>
  <si>
    <t xml:space="preserve"> Գոլորշաչափ</t>
  </si>
  <si>
    <t xml:space="preserve"> Ներդրումների  բացակայությունը կվնասիՍևանա լճի էկոլոգիական հավասարակշռությանը և պահպանությանը</t>
  </si>
  <si>
    <t>Սևանա լճի ջրային հաշվեկշռի կազմման բարելավում և հաշվեկշռի բաղադրիչների որոշման հուսալիության բարձրացում, ինչպես նաև Սևանա լճի ջրային ռեսուրսների հետ կապված կարճաժամկետ և երկարաժամկետ կանխատեսումների որակի բարելավում:</t>
  </si>
  <si>
    <t>հիդրոօդերևութաբանական դիտարկումների համակարգի  բարելավում  Սևանա լճի ավազանում</t>
  </si>
  <si>
    <t>Սևանա լճի էկոլոգիական հավասարակշռության վերականգնում և պահպանություն</t>
  </si>
  <si>
    <r>
      <t xml:space="preserve">«Հիդրոօդերևութաբանական   գործունեության  մասին»  ՀՀ    օրենք,   ՀՀ    հիդրոօդերևութաբա նական   անվտանգության   հայեցակարգը,  Համաշխարհային    օդերևութաբանական կազմակերպության կոնվենցիա, Անկախ   պետությունների    համագործակցության  «Հիդրոօդերևութաբանության   բնագավառում   փոխգործակցության մասին»  և    «Անկախ պետությունների համագործակցության միջպետական հիդրոօդերևութաբանական  ցանցի  մասին»  համաձայնագրեր:ՀՀ  կառավարության 2018թ․ մայիսի 3-ի Հիդրոօդերևութաբանության  եվ  մթնոլորտային երևույթների վրա  ակտիվ ներգործության ծառայություն» պետական ոչ առևտրային կազմակերպության կողմից  2018-2020  թվականների  ընթացքում  կատարման ենթակա պետական նշանակության հիդրոօդերևութաբա նական աշխատանքների ծրագիրը  հաստատելու մասին   N 537 – Ն որոշում, </t>
    </r>
    <r>
      <rPr>
        <i/>
        <sz val="10"/>
        <color theme="1"/>
        <rFont val="GHEA Grapalat"/>
        <family val="3"/>
      </rPr>
      <t>կառավարության 2019-2023 թվականների գործունեության ծրագրի կատարումն ապահովող ՀՀ  արտակարգ  իրավիճակների  նախարարության   միջոցառումներ</t>
    </r>
  </si>
  <si>
    <t>ՀՀ  պետական և  տարածքային կառավարման  և տեղական  ինքնակառավարման  մարմիններին, ազգաբնակչությանը և տնտեսության  ճյուղերին հիդրոօդերևութաբանական տեղեկատվությամբ և շրջակա միջավայրի վիճակի մասին ժամանակին և հուսալի տվյալներով ապահովում, վտանգավոր հիդրոօդերևութաբանական    երևույթներից տնտեսության,   ազգաբնակչության    կյանքի,        առողջության և ունեցվածքի հնարավոր կորուստների նվազեցում, հիդրօդերևու թաբանական դիտարկումների գնահատման և կանխատեսման համակարգի զարգացում, կարկուտից առավել հաճախ տուժող և բարձր   խոցելիություն   ունեցող,   պաշտպանության տակ վերցված տարածքներում ակտիվ ներգործության արդյունավետ կառավարման միջոցով վտանգավոր երևույթների ազդեցության  նվազեցում:</t>
  </si>
  <si>
    <r>
      <t xml:space="preserve">3.2 Միջոցառման  դասիչը՝     </t>
    </r>
    <r>
      <rPr>
        <b/>
        <sz val="10"/>
        <color theme="1"/>
        <rFont val="GHEA Grapalat"/>
        <family val="3"/>
      </rPr>
      <t xml:space="preserve"> 32002</t>
    </r>
  </si>
  <si>
    <r>
      <t xml:space="preserve">3.1 Միջոցառման  անվանումը՝ </t>
    </r>
    <r>
      <rPr>
        <b/>
        <sz val="10"/>
        <color theme="1"/>
        <rFont val="GHEA Grapalat"/>
        <family val="3"/>
      </rPr>
      <t>Հիդրոօդերեվութաբանական դիտարկումների համակարգի  բարելավում  Սևանա լճի ավազանում</t>
    </r>
  </si>
  <si>
    <r>
      <t xml:space="preserve">  Ծրագիր 2</t>
    </r>
    <r>
      <rPr>
        <b/>
        <sz val="10"/>
        <color theme="1"/>
        <rFont val="GHEA Grapalat"/>
        <family val="3"/>
      </rPr>
      <t xml:space="preserve">      </t>
    </r>
  </si>
  <si>
    <t>Այլ  ծախսեր</t>
  </si>
  <si>
    <t>Հակակարկտային  հրթիռ</t>
  </si>
  <si>
    <t>Կենտրոնական  կառավարման   համակարգ ԱՍՈՒ-Էլիա</t>
  </si>
  <si>
    <t>Հրթիռային արձակիչ կայանի կառավարման համակարգ   ԱՍՈՒ-Էլիա</t>
  </si>
  <si>
    <t>Հրթիռային արձակիչ կայանների անվտանգության գոտու  ցանկապատում, կայանի հիմքի   տեղադրում, տարածքի  բարեկարգում և խճապատում</t>
  </si>
  <si>
    <t>Հրթիռային արձակիչ կայանի տեսաձայնագրող անվտանգության համակարգ, կայմ, արևային սնուցման համակարգ, լուսավորություն, տեսախցիկի տվյալների փոխանցման համակարգ</t>
  </si>
  <si>
    <t>Էլիա-3 հրթիռային արձակիչ կայան</t>
  </si>
  <si>
    <t>Օդերևութաբանական    ռադիոլոկատոր</t>
  </si>
  <si>
    <t>Այլծախսեր</t>
  </si>
  <si>
    <t>Կենտրոնականկառավարմանհամակարգ ԱՍՈՒ-Էլիա</t>
  </si>
  <si>
    <t>Հրթիռայինարձակիչկայանիկառավարմանհամակարգ ԱՍՈՒ-Էլիա</t>
  </si>
  <si>
    <t>Հրթիռային արձակիչ կայանների անվտանգության  գոտու  ցանկապատում, կայանի  հիմքի   տեղադրում, տարածքի  բարեկարգում և խճապատում</t>
  </si>
  <si>
    <t>Հրթիռային  արձակիչ  կայանի   կառավարման   համակարգ ԱՍՈՒ-Էլիա</t>
  </si>
  <si>
    <t>Հրթիռային արձակիչ կայանների  անվտանգության  գոտու  ցանկապատում, կայանի հիմքի   տեղադրում, տարածքի  բարեկարգում և խճապատում</t>
  </si>
  <si>
    <t xml:space="preserve"> Ներդրումների  բացակայությունը կբերի  կարկուտից  մարդկանց   կյանքին  և   սեփականությանը   սպառնացող  վտանգի,  բերքի վնասի չափերի ավելացման։</t>
  </si>
  <si>
    <t>հնարավորություն  կտա  հրթիռային եղանակով պաշտպանության տակ առնել ՀՀ Արարատի, Արմավիրի, Արագածոտնի և Լոռու մարզերի տարածքները  և  հանրապետությունում ներկայումս գործող 2 ռադիոլոկացիոն կայանների դիտարկման տիրույթում  և  իրականացնել շուրջ 600 հազ. հեկտար հողատարածքի հակակարկտային պաշտպանություն:</t>
  </si>
  <si>
    <t>․Մթնոլորտային  երևույթների  շուրջօրյա   դիտարկումներ  իտարածքների   ընդլայնում ակտիվ ներգործության արդյունավետ   կառավարման   միջոցով վտանգավոր երևույթների ազդեցության նվազեցում</t>
  </si>
  <si>
    <t>Հակակարկտային պաշտպանության հրթիռային համակարգի զարգացում</t>
  </si>
  <si>
    <t>հրթիռային եղանակով պաշտպանության տակ առնել ՀՀ Արարատի, Արմավիրի, Արագածոտնի և Լոռու մարզերի տարածքները  և  հանրապետությունում ներկայումս գործող 2 ռադիոլոկացիոն կայանների դիտարկման տիրույթում  և  իրականացնել շուրջ 600 հազ. հեկտար հողատարածքը: Կայանները նախատեսված են տեղադրել հետևյալ մարզերում՝ Արմավիր 8 հատ, Արագածոտն 8 հատ, Արարատ 7 հատ, Լոռի 12 հատ և Կոտայք 1 հատ:</t>
  </si>
  <si>
    <t>կարկուտից առավել հաճախ տուժող և բարձր խոցելիություն ունեցող, պաշտպանության տակ վերցված տարածքներում ակտիվ ներգործության արդյունավետկառավարմանմիջոցով վտանգավոր երևույթների ազդեցության նվազեցում</t>
  </si>
  <si>
    <r>
      <t xml:space="preserve">3.2 Միջոցառման  դասիչը՝     </t>
    </r>
    <r>
      <rPr>
        <b/>
        <sz val="10"/>
        <color theme="1"/>
        <rFont val="GHEA Grapalat"/>
        <family val="3"/>
      </rPr>
      <t xml:space="preserve"> 32003</t>
    </r>
  </si>
  <si>
    <r>
      <t xml:space="preserve">3.1 Միջոցառման  անվանումը՝     </t>
    </r>
    <r>
      <rPr>
        <b/>
        <sz val="10"/>
        <color theme="1"/>
        <rFont val="GHEA Grapalat"/>
        <family val="3"/>
      </rPr>
      <t>Մթնոլորտային  երևույթների  վրա   ակտիվ   ներգործություն</t>
    </r>
  </si>
  <si>
    <t>Հակակարկտային  պաշտպանության  զարգացում, հրթիռային  համակարգի   ներդրում</t>
  </si>
  <si>
    <r>
      <t xml:space="preserve">  Ծրագիր 3</t>
    </r>
    <r>
      <rPr>
        <b/>
        <sz val="10"/>
        <color theme="1"/>
        <rFont val="GHEA Grapalat"/>
        <family val="3"/>
      </rPr>
      <t xml:space="preserve">      </t>
    </r>
  </si>
  <si>
    <t>Ընդամենը պետական բյուջեի և այլ աղբյուրների գծով (հազ.դրամ)</t>
  </si>
  <si>
    <t>Ընդամենը պետական բյուջեի և այլ աղբյուրների գծով  (հազ.դրամ)</t>
  </si>
  <si>
    <t>Ընդամենըպետականբյուջեի և այլաղբյուրներիգծով (հազ.դրամ)</t>
  </si>
  <si>
    <t>Ընդամենը  պետական  բյուջեի և այլ  աղբյուրների  գծով (հազ.դրամ)</t>
  </si>
  <si>
    <t xml:space="preserve">Ոչ նյութական հիմնական միջոցներ </t>
  </si>
  <si>
    <t xml:space="preserve">Աճեցվող ակտիվներ </t>
  </si>
  <si>
    <t>Ռազմական դրության ժամանակ (կապի հնարավոր խափանման դեպքում) քաղաքացիական պաշտպանության կառավարման համակարգի բնականոն ընթացքի ապահովում</t>
  </si>
  <si>
    <t>Այլ մեքենաներ և սարքավորումներ</t>
  </si>
  <si>
    <t>Գործող ավտոպարկի նորացում</t>
  </si>
  <si>
    <t xml:space="preserve">Տրանսպորտային սարքավորումներ </t>
  </si>
  <si>
    <t>այդ  թվում`</t>
  </si>
  <si>
    <t xml:space="preserve"> Միջոցառում</t>
  </si>
  <si>
    <t xml:space="preserve"> Ծրագիր</t>
  </si>
  <si>
    <t xml:space="preserve"> ՈՉ ՖԻՆԱՆՍԱԿԱՆ ԱԿՏԻՎՆԵՐԻ ԳԾՈՎ ԾԱԽՍԵՐ</t>
  </si>
  <si>
    <t xml:space="preserve"> Ծրագրային դասիչը</t>
  </si>
  <si>
    <t>այդ  թվում՝</t>
  </si>
  <si>
    <t>ԸՆԴԱՄԵՆԸ  ԾԱԽՍԵՐ</t>
  </si>
  <si>
    <t>Նախատեսվում է տրանսպորտային պարկի նորացում՝ դուրսգրման և նորերի ձեռքբերման ճանապարհով</t>
  </si>
  <si>
    <t>Ծառայողական  ավտոմեքենաների  քանակը</t>
  </si>
  <si>
    <t>Հաստիքային  միավորների  թիվը</t>
  </si>
  <si>
    <t>բյուջետային  հայտ</t>
  </si>
  <si>
    <t xml:space="preserve">Հիմնավորումներ 8-րդ սյունակում ներկայացված փոփոխությունների վերաբերյալ  </t>
  </si>
  <si>
    <t>հայտի տարբերությունը 2019թ. փաստացի կատարողականի նկատմամբ</t>
  </si>
  <si>
    <t>հայտի տարբերությունը 2020թ. հաստատվածի նկատմամբ</t>
  </si>
  <si>
    <t>հաստատված բյուջե</t>
  </si>
  <si>
    <t xml:space="preserve">  փաստացի  կատարո ղական</t>
  </si>
  <si>
    <t>Բյուջետային ծախսերի տնտ. դասակարգման հոդվածի անվանումը</t>
  </si>
  <si>
    <t>կոդը</t>
  </si>
  <si>
    <t>2020թ.</t>
  </si>
  <si>
    <t>2019թ.</t>
  </si>
  <si>
    <t xml:space="preserve"> /հազ. դրամ/</t>
  </si>
  <si>
    <t>05</t>
  </si>
  <si>
    <t>Բաժին</t>
  </si>
  <si>
    <t>Կառավարման  ապարատ</t>
  </si>
  <si>
    <r>
      <t xml:space="preserve">Հայտատուի  անվանումը   </t>
    </r>
    <r>
      <rPr>
        <b/>
        <u/>
        <sz val="12"/>
        <rFont val="GHEA Grapalat"/>
        <family val="3"/>
      </rPr>
      <t>Շրջակա միջավայրի նախարարություն</t>
    </r>
  </si>
  <si>
    <t xml:space="preserve">Ձև N  2 </t>
  </si>
  <si>
    <t>ՋՌԿԳ  Հրազդանի  Տ/Բ</t>
  </si>
  <si>
    <t>ՋՌԿԳ  Հարավային Տ / Բ</t>
  </si>
  <si>
    <t>ՋՌԿԳ  Հյուսիսային Տ / Բ</t>
  </si>
  <si>
    <t>ՋՌԿԳ  Ախուրյանի Տ / Բ</t>
  </si>
  <si>
    <t>ՋՌԿԳ  Արարատի Տ / Բ</t>
  </si>
  <si>
    <t>ՋՌԿԳ    Սևանի  Տ/Բ</t>
  </si>
  <si>
    <t>2022թ փաստ.
 (հազ. դրամ)</t>
  </si>
  <si>
    <t>2023թ փաստ.
 (հազ. դրամ)</t>
  </si>
  <si>
    <t>2021թ փաստ.
 (հազ. դրամ)</t>
  </si>
  <si>
    <t>Արարատյան արտեզյան ավազանի ստորերկրյա ջրային ռեսուրսների գնահատման շրջանակներում` 
1. գնահատվելու է Արարատյան արտեզյան ավազանի որակական և քանակական ցուցանիշները
2.կատարվելու է կլիմային փոփոխության կանխատեսում
3.ամփոփվելու են տվյալները և տրվելու են հստակ ուղիներ Արարատյան արտեզյան ավազանի հետագա կառավարման վերաբերյալ</t>
  </si>
  <si>
    <r>
      <t xml:space="preserve">Միջոցառման ավարտի տարեթիվը </t>
    </r>
    <r>
      <rPr>
        <vertAlign val="superscript"/>
        <sz val="9"/>
        <color theme="1"/>
        <rFont val="GHEA Grapalat"/>
        <family val="3"/>
      </rPr>
      <t xml:space="preserve">21 </t>
    </r>
  </si>
  <si>
    <t>Շրջակա միջավայրի նախարարության տրանսպորտային սարքավորումներով հագեցվածության բարելավում</t>
  </si>
  <si>
    <t>Շրջակա միջավայրի նախարարության հատուկ սարքավորումներով հագեցվածության բարելավում</t>
  </si>
  <si>
    <t xml:space="preserve">
Պլանի  մշակման շրջանակներում նախատեսվող աշխատանքներն են՝
1.Ջրավազանի հիմնական նկարագիրը, ջրի վրա բնական և մարդածին, այդ թվում կլիմայի փոփոխության ազդեցության գնահատում, 
2.ջրի առաջարկի գնահատում, էկոլոգիական հոսքի որոշում,
3.դաշտային աշխատանքների կատարում այդ թվում
• ջրավազանի քարտեզագրում, 
• տրված ջրօգտագործման թույլտվությունների  վերլուծություն 
• ՀՏԿ-ների գնահատում,
•  ջրառի և կեղտաջրերի վերլուծություն,
•  ջրավազանում արգելված կամ որոշ սահմանափակումներով գործունեության տեսակների ցանկ
4.Ջրի պահանջարկի գնահատումն ըստ ոլորտների, ջրային ռեսուսների բարելավման սցենարն ըստ ոլորտների,
5.ջրավազանի ջրային ռեսուրսների կառավարման առանձնահատկություններով տարանջատված էական տարրերի (ջրային մարմինների դասակարգում), 
6.Տվյալների ամփոփում և  ջրավազանի ջրային ռեսուրսի կառավարման  ծրագրի կազմում,</t>
  </si>
  <si>
    <t>3.4  X Նոր միջոցառում (հիմնավորումներ և բացատրություններ)՝  Հայաստանի Հանրապետության հիդրոլոգիական առանձնահատկություններից ելնելով`  ՀՀ ողջ տարածքը բաժանված է 6 ջրավազանային կառավարման տարածքների, որոնցից յուրաքանչյուրը հանդիսանում է առաձին կառավարման միավոր: Երեք ջրավազանային կառավարման տարածքների համար՝  Արարատյան, Հարավային և Ախուրյան, արդեն հաստատված են ջրավազանային կառավարման պլանները: ԵՄ «Ջրային նախաձեռնություն պլյուս» ծրագրի հետ համագործակցությամբ մշակվում են Սևանի և Հրազդանի ջրավազանային կատավարման պլանները: Հյուսիսային ջրավազանային կառավարման պլանի մշակման համար անհրաժեշտ են ֆինանսական միջոցներ:Հյուսիսային ջրավազանային տարածքի կառավարման պլանի  մշակման համար ՄԺԾԾ հայտի ներկայացման անհրաժեշտությունը բխում է ՀՀ կառավարության 2019-2023թթ հնգամյա ծրագրից, ՀՀ ջրային օրենսգիրքի 17-րդ հոդվածից, 2006թ. նոյեմբերի 27-ի«Հայաստանի Հանրապետության ջրի ազգային ծրագրի մասին» ՀՀ օրենքից ,ՀՀ կառավարության 2017թ. հոկտեմբերի 26-ի «Հայաստանի Հանրապետության կառավարության 2011 թվականի փետրվարի 3-ի նիստի N4 արձանագրության 5-րդ կետով հավանության արժանացած արձանագրային որոշման մեջ փոփոխություններ և լրացումներ կատարելու մասին» N45 արձանագրային որոշումից: 2016-2017թ.թ. ընթացքում 6 ջրավազանային կառավարման պլաններից մշակվել և հաստատվել է 3-ը՝  Արարատյան,Հարավային և Ախուրյան ջրավազանային կառավարման պլանները: Մշակման ընթացքում է Սևանի և Հրազդանի ջրավազանային տարածքների կառավարման պլանները: Ներկայումս Հյուսիսային ջրավազանային կառավարման պլանը մշակված չէ՝ համապատասխան միջոցների բացակայության պատճառով:</t>
  </si>
  <si>
    <r>
      <t xml:space="preserve">2.2 Ծրագրի դասիչը՝ </t>
    </r>
    <r>
      <rPr>
        <vertAlign val="superscript"/>
        <sz val="10"/>
        <color theme="1"/>
        <rFont val="GHEA Grapalat"/>
        <family val="3"/>
      </rPr>
      <t>6</t>
    </r>
    <r>
      <rPr>
        <sz val="10"/>
        <color theme="1"/>
        <rFont val="GHEA Grapalat"/>
        <family val="3"/>
      </rPr>
      <t xml:space="preserve"> X </t>
    </r>
    <r>
      <rPr>
        <b/>
        <sz val="10"/>
        <color theme="1"/>
        <rFont val="GHEA Grapalat"/>
        <family val="3"/>
      </rPr>
      <t>1016</t>
    </r>
  </si>
  <si>
    <t>ՋՌԿԳ</t>
  </si>
  <si>
    <r>
      <rPr>
        <b/>
        <sz val="10"/>
        <color theme="1"/>
        <rFont val="GHEA Grapalat"/>
        <family val="3"/>
      </rPr>
      <t xml:space="preserve">3.1 Միջոցառման անվանումը՝ </t>
    </r>
    <r>
      <rPr>
        <b/>
        <u/>
        <sz val="10"/>
        <color theme="1"/>
        <rFont val="GHEA Grapalat"/>
        <family val="3"/>
      </rPr>
      <t>Հյուսիսային ջրավազանային տարածքի կառավարման պլանի մշակում</t>
    </r>
  </si>
  <si>
    <r>
      <t>2.3</t>
    </r>
    <r>
      <rPr>
        <sz val="14"/>
        <color theme="1"/>
        <rFont val="GHEA Grapalat"/>
        <family val="3"/>
      </rPr>
      <t xml:space="preserve"> </t>
    </r>
    <r>
      <rPr>
        <sz val="10"/>
        <color theme="1"/>
        <rFont val="GHEA Grapalat"/>
        <family val="3"/>
      </rPr>
      <t>Նոր ծրագիր (հիմնավորումներ և բացատրություններ)՝</t>
    </r>
    <r>
      <rPr>
        <b/>
        <sz val="10"/>
        <color theme="1"/>
        <rFont val="GHEA Grapalat"/>
        <family val="3"/>
      </rPr>
      <t xml:space="preserve"> </t>
    </r>
    <r>
      <rPr>
        <sz val="10"/>
        <color theme="1"/>
        <rFont val="GHEA Grapalat"/>
        <family val="3"/>
      </rPr>
      <t xml:space="preserve">2002թ. ջրային ռեսուրսների կառավարման բերեփոխումներից հետո Հայաստանի Հանրապետությունը որդեգրել է ջրային ռեսուրսների համապարփակ կառավարման սկզբունքը: Ստեղծվել են ջրավազանային կառավարման մարմինները և կատարվել են մի շարք օրենսդրական և ինստիտուցիոնալ բարեփոխումներ: Ջրավազանային կառավարման պլանները հանդիսանում են կարևոր օրենսդրական հենք ջրային ռեսուրսների համապարփակ կառավարման ինստիսուտի կայացման համար: </t>
    </r>
  </si>
  <si>
    <t>2.1 Ծրագրի անվանումը՝    Ջրային ռեսուրսների համապարփակ կառավարման պլանների մշակում</t>
  </si>
  <si>
    <r>
      <t>1.2</t>
    </r>
    <r>
      <rPr>
        <sz val="14"/>
        <color theme="1"/>
        <rFont val="GHEA Grapalat"/>
        <family val="3"/>
      </rPr>
      <t xml:space="preserve"> </t>
    </r>
    <r>
      <rPr>
        <sz val="10"/>
        <color theme="1"/>
        <rFont val="GHEA Grapalat"/>
        <family val="3"/>
      </rPr>
      <t>Նոր նախաձեռնությանն առնչվող այլ պետական մարմինների անվանումները</t>
    </r>
    <r>
      <rPr>
        <b/>
        <sz val="10"/>
        <color theme="1"/>
        <rFont val="GHEA Grapalat"/>
        <family val="3"/>
      </rPr>
      <t xml:space="preserve">՝ </t>
    </r>
    <r>
      <rPr>
        <sz val="10"/>
        <color theme="1"/>
        <rFont val="GHEA Grapalat"/>
        <family val="3"/>
      </rPr>
      <t xml:space="preserve">Տարածքային կառավարման և ենթակառուցվածների, Առողջապահության, Ֆինանսների, Էկոնոմիկայի, Արտակարգ իրավիճակների, Արդադատության նախարարություններ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</si>
</sst>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_);_(* \(#,##0.0\);_(* &quot;-&quot;??_);_(@_)"/>
    <numFmt numFmtId="165" formatCode="0.0"/>
    <numFmt numFmtId="166" formatCode="_-* #,##0.00_р_._-;\-* #,##0.00_р_._-;_-* &quot;-&quot;??_р_._-;_-@_-"/>
    <numFmt numFmtId="167" formatCode="#,##0.0"/>
    <numFmt numFmtId="168" formatCode="_-* #,##0.00_-;\-* #,##0.00_-;_-* &quot;-&quot;??_-;_-@_-"/>
    <numFmt numFmtId="169" formatCode="0_);\(0\)"/>
    <numFmt numFmtId="170" formatCode="##,##0.0;\(##,##0.0\);\-"/>
    <numFmt numFmtId="171" formatCode="#,##0.0_);\(#,##0.0\)"/>
    <numFmt numFmtId="172" formatCode="_(* #,##0.0_);_(* \(#,##0.0\);_(* &quot;-&quot;_);_(@_)"/>
  </numFmts>
  <fonts count="108">
    <font>
      <sz val="11"/>
      <color theme="1"/>
      <name val="Calibri"/>
      <family val="2"/>
      <scheme val="minor"/>
    </font>
    <font>
      <sz val="11"/>
      <color theme="1"/>
      <name val="Calibri"/>
      <family val="2"/>
      <scheme val="minor"/>
    </font>
    <font>
      <b/>
      <sz val="11"/>
      <color theme="1"/>
      <name val="Calibri"/>
      <family val="2"/>
      <scheme val="minor"/>
    </font>
    <font>
      <b/>
      <sz val="12"/>
      <color theme="1"/>
      <name val="GHEA Grapalat"/>
      <family val="3"/>
    </font>
    <font>
      <sz val="9"/>
      <color theme="1"/>
      <name val="GHEA Grapalat"/>
      <family val="3"/>
    </font>
    <font>
      <sz val="10"/>
      <color theme="1"/>
      <name val="Arial AM"/>
      <family val="2"/>
    </font>
    <font>
      <i/>
      <sz val="9"/>
      <color theme="1"/>
      <name val="GHEA Grapalat"/>
      <family val="3"/>
    </font>
    <font>
      <b/>
      <sz val="10"/>
      <color theme="1"/>
      <name val="GHEA Grapalat"/>
      <family val="3"/>
    </font>
    <font>
      <u/>
      <sz val="11"/>
      <color theme="10"/>
      <name val="Calibri"/>
      <family val="2"/>
      <scheme val="minor"/>
    </font>
    <font>
      <sz val="10"/>
      <name val="Arial"/>
      <family val="2"/>
    </font>
    <font>
      <sz val="9"/>
      <name val="GHEA Grapalat"/>
      <family val="3"/>
    </font>
    <font>
      <i/>
      <sz val="8"/>
      <name val="GHEA Grapalat"/>
      <family val="3"/>
    </font>
    <font>
      <sz val="8"/>
      <name val="GHEA Grapalat"/>
      <family val="3"/>
    </font>
    <font>
      <sz val="8"/>
      <name val="GHEA Grapalat"/>
      <family val="2"/>
    </font>
    <font>
      <i/>
      <sz val="9"/>
      <name val="GHEA Grapalat"/>
      <family val="3"/>
    </font>
    <font>
      <b/>
      <sz val="10"/>
      <color theme="1"/>
      <name val="Arial AM"/>
      <family val="2"/>
    </font>
    <font>
      <sz val="10"/>
      <name val="Arial AM"/>
      <family val="2"/>
    </font>
    <font>
      <sz val="10"/>
      <color indexed="8"/>
      <name val="Arial AM"/>
      <family val="2"/>
    </font>
    <font>
      <sz val="10"/>
      <name val="Arial Armenian"/>
      <family val="2"/>
    </font>
    <font>
      <b/>
      <sz val="10"/>
      <name val="GHEA Grapalat"/>
      <family val="3"/>
    </font>
    <font>
      <b/>
      <sz val="10"/>
      <color theme="1"/>
      <name val="Calibri"/>
      <family val="2"/>
      <scheme val="minor"/>
    </font>
    <font>
      <b/>
      <i/>
      <sz val="8"/>
      <name val="GHEA Grapalat"/>
      <family val="3"/>
    </font>
    <font>
      <b/>
      <sz val="9"/>
      <name val="GHEA Grapalat"/>
      <family val="3"/>
    </font>
    <font>
      <sz val="9"/>
      <name val="Arial AM"/>
      <family val="2"/>
    </font>
    <font>
      <sz val="9"/>
      <color theme="1"/>
      <name val="Calibri"/>
      <family val="2"/>
      <scheme val="minor"/>
    </font>
    <font>
      <sz val="10"/>
      <name val="GHEA Grapalat"/>
      <family val="3"/>
    </font>
    <font>
      <i/>
      <sz val="10"/>
      <name val="GHEA Grapalat"/>
      <family val="3"/>
    </font>
    <font>
      <i/>
      <sz val="10"/>
      <color theme="1"/>
      <name val="GHEA Grapalat"/>
      <family val="3"/>
    </font>
    <font>
      <i/>
      <sz val="10"/>
      <color theme="1"/>
      <name val="Calibri"/>
      <family val="2"/>
      <scheme val="minor"/>
    </font>
    <font>
      <sz val="10"/>
      <name val="Arial"/>
      <family val="2"/>
    </font>
    <font>
      <sz val="10"/>
      <color indexed="8"/>
      <name val="GHEA Grapalat"/>
      <family val="3"/>
    </font>
    <font>
      <b/>
      <i/>
      <sz val="9"/>
      <color theme="1"/>
      <name val="GHEA Grapalat"/>
      <family val="3"/>
    </font>
    <font>
      <b/>
      <sz val="11"/>
      <color theme="1"/>
      <name val="GHEA Grapalat"/>
      <family val="3"/>
    </font>
    <font>
      <b/>
      <i/>
      <sz val="10"/>
      <color theme="1"/>
      <name val="GHEA Grapalat"/>
      <family val="3"/>
    </font>
    <font>
      <sz val="10"/>
      <color theme="1"/>
      <name val="GHEA Grapalat"/>
      <family val="3"/>
    </font>
    <font>
      <sz val="10"/>
      <color theme="1"/>
      <name val="Calibri"/>
      <family val="2"/>
      <scheme val="minor"/>
    </font>
    <font>
      <sz val="10"/>
      <name val="Arial LatArm"/>
      <family val="2"/>
    </font>
    <font>
      <b/>
      <sz val="9"/>
      <color theme="1"/>
      <name val="GHEA Grapalat"/>
      <family val="3"/>
    </font>
    <font>
      <b/>
      <sz val="9"/>
      <color theme="1"/>
      <name val="Calibri"/>
      <family val="2"/>
      <scheme val="minor"/>
    </font>
    <font>
      <sz val="10"/>
      <color indexed="8"/>
      <name val="MS Sans Serif"/>
      <family val="2"/>
    </font>
    <font>
      <sz val="10"/>
      <color indexed="8"/>
      <name val="MS Sans Serif"/>
      <family val="2"/>
      <charset val="204"/>
    </font>
    <font>
      <sz val="10"/>
      <name val="Arial"/>
      <family val="2"/>
      <charset val="204"/>
    </font>
    <font>
      <sz val="11"/>
      <color theme="1"/>
      <name val="Arial Armenian"/>
      <family val="2"/>
    </font>
    <font>
      <u/>
      <sz val="11"/>
      <color theme="10"/>
      <name val="Calibri"/>
      <family val="2"/>
      <charset val="1"/>
    </font>
    <font>
      <sz val="11"/>
      <color indexed="8"/>
      <name val="Calibri"/>
      <family val="2"/>
      <charset val="204"/>
    </font>
    <font>
      <sz val="11"/>
      <color indexed="9"/>
      <name val="Calibri"/>
      <family val="2"/>
      <charset val="204"/>
    </font>
    <font>
      <sz val="10"/>
      <name val="Times Armenian"/>
      <family val="1"/>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0"/>
      <name val="Arial AM"/>
      <family val="2"/>
    </font>
    <font>
      <sz val="9"/>
      <color indexed="8"/>
      <name val="GHEA Grapalat"/>
      <family val="3"/>
    </font>
    <font>
      <sz val="11"/>
      <color theme="1"/>
      <name val="Calibri"/>
      <family val="2"/>
      <charset val="1"/>
      <scheme val="minor"/>
    </font>
    <font>
      <b/>
      <sz val="10"/>
      <color indexed="8"/>
      <name val="GHEA Grapalat"/>
      <family val="3"/>
    </font>
    <font>
      <u/>
      <sz val="11"/>
      <name val="Calibri"/>
      <family val="2"/>
      <scheme val="minor"/>
    </font>
    <font>
      <sz val="12"/>
      <color theme="1"/>
      <name val="Calibri"/>
      <family val="2"/>
      <scheme val="minor"/>
    </font>
    <font>
      <u/>
      <sz val="10"/>
      <name val="Calibri"/>
      <family val="2"/>
      <scheme val="minor"/>
    </font>
    <font>
      <sz val="11"/>
      <name val="Calibri"/>
      <family val="2"/>
      <scheme val="minor"/>
    </font>
    <font>
      <sz val="12"/>
      <name val="Calibri"/>
      <family val="2"/>
      <scheme val="minor"/>
    </font>
    <font>
      <u/>
      <sz val="12"/>
      <name val="Calibri"/>
      <family val="2"/>
      <scheme val="minor"/>
    </font>
    <font>
      <b/>
      <sz val="8"/>
      <name val="GHEA Grapalat"/>
      <family val="3"/>
    </font>
    <font>
      <b/>
      <sz val="12"/>
      <color rgb="FFFF0000"/>
      <name val="Calibri"/>
      <family val="2"/>
      <scheme val="minor"/>
    </font>
    <font>
      <vertAlign val="superscript"/>
      <sz val="10"/>
      <color theme="1"/>
      <name val="GHEA Grapalat"/>
      <family val="3"/>
    </font>
    <font>
      <sz val="10"/>
      <color theme="1"/>
      <name val="Wingdings"/>
      <charset val="2"/>
    </font>
    <font>
      <sz val="14"/>
      <color theme="1"/>
      <name val="GHEA Grapalat"/>
      <family val="3"/>
    </font>
    <font>
      <sz val="12"/>
      <color theme="1"/>
      <name val="GHEA Grapalat"/>
      <family val="3"/>
    </font>
    <font>
      <b/>
      <sz val="14"/>
      <color theme="1"/>
      <name val="GHEA Grapalat"/>
      <family val="3"/>
    </font>
    <font>
      <b/>
      <sz val="22"/>
      <color rgb="FFFF0000"/>
      <name val="Calibri"/>
      <family val="2"/>
      <scheme val="minor"/>
    </font>
    <font>
      <sz val="10"/>
      <color rgb="FF000000"/>
      <name val="GHEA Grapalat"/>
      <family val="3"/>
    </font>
    <font>
      <sz val="10"/>
      <color rgb="FF000000"/>
      <name val="Courier New"/>
      <family val="3"/>
    </font>
    <font>
      <sz val="10"/>
      <color rgb="FF2C2C2C"/>
      <name val="GHEA Grapalat"/>
      <family val="3"/>
    </font>
    <font>
      <sz val="11"/>
      <color theme="1"/>
      <name val="GHEA Grapalat"/>
      <family val="3"/>
    </font>
    <font>
      <vertAlign val="superscript"/>
      <sz val="12"/>
      <color theme="1"/>
      <name val="GHEA Grapalat"/>
      <family val="3"/>
    </font>
    <font>
      <vertAlign val="superscript"/>
      <sz val="10"/>
      <color indexed="8"/>
      <name val="GHEA Grapalat"/>
      <family val="3"/>
    </font>
    <font>
      <sz val="14"/>
      <color indexed="8"/>
      <name val="GHEA Grapalat"/>
      <family val="3"/>
    </font>
    <font>
      <sz val="14"/>
      <name val="GHEA Grapalat"/>
      <family val="3"/>
    </font>
    <font>
      <vertAlign val="superscript"/>
      <sz val="10"/>
      <name val="GHEA Grapalat"/>
      <family val="3"/>
    </font>
    <font>
      <vertAlign val="superscript"/>
      <sz val="12"/>
      <color indexed="8"/>
      <name val="GHEA Grapalat"/>
      <family val="3"/>
    </font>
    <font>
      <sz val="10"/>
      <color theme="1"/>
      <name val="Arial Armenian"/>
      <family val="2"/>
    </font>
    <font>
      <sz val="9"/>
      <color theme="1"/>
      <name val="Arial Armenian"/>
      <family val="2"/>
    </font>
    <font>
      <sz val="14"/>
      <color theme="1"/>
      <name val="Arial Armenian"/>
      <family val="2"/>
    </font>
    <font>
      <sz val="11"/>
      <color theme="1"/>
      <name val="Calibri"/>
      <family val="2"/>
      <charset val="204"/>
      <scheme val="minor"/>
    </font>
    <font>
      <sz val="10"/>
      <color theme="1"/>
      <name val="Calibri"/>
      <family val="2"/>
      <charset val="204"/>
      <scheme val="minor"/>
    </font>
    <font>
      <sz val="10"/>
      <color theme="1"/>
      <name val="Cambria Math"/>
      <family val="1"/>
      <charset val="204"/>
    </font>
    <font>
      <sz val="8"/>
      <color theme="1"/>
      <name val="GHEA Grapalat"/>
      <family val="3"/>
    </font>
    <font>
      <i/>
      <sz val="8"/>
      <color theme="1"/>
      <name val="GHEA Grapalat"/>
      <family val="3"/>
    </font>
    <font>
      <sz val="10"/>
      <color theme="1"/>
      <name val="Courier New"/>
      <family val="3"/>
      <charset val="204"/>
    </font>
    <font>
      <b/>
      <u/>
      <sz val="10"/>
      <color rgb="FFC00000"/>
      <name val="GHEA Grapalat"/>
      <family val="3"/>
    </font>
    <font>
      <u/>
      <sz val="10"/>
      <color rgb="FFC00000"/>
      <name val="GHEA Grapalat"/>
      <family val="3"/>
    </font>
    <font>
      <b/>
      <u/>
      <sz val="10"/>
      <color theme="1"/>
      <name val="GHEA Grapalat"/>
      <family val="3"/>
    </font>
    <font>
      <b/>
      <i/>
      <u/>
      <sz val="10"/>
      <name val="GHEA Grapalat"/>
      <family val="3"/>
    </font>
    <font>
      <sz val="9"/>
      <name val="GHEA Mariam"/>
      <family val="3"/>
    </font>
    <font>
      <b/>
      <sz val="11"/>
      <color rgb="FFFF0000"/>
      <name val="GHEA Grapalat"/>
      <family val="3"/>
    </font>
    <font>
      <u/>
      <sz val="12"/>
      <name val="GHEA Grapalat"/>
      <family val="3"/>
    </font>
    <font>
      <b/>
      <u/>
      <sz val="12"/>
      <name val="GHEA Grapalat"/>
      <family val="3"/>
    </font>
    <font>
      <vertAlign val="superscript"/>
      <sz val="9"/>
      <color theme="1"/>
      <name val="GHEA Grapalat"/>
      <family val="3"/>
    </font>
  </fonts>
  <fills count="40">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
      <patternFill patternType="solid">
        <fgColor theme="4" tint="0.59999389629810485"/>
        <bgColor indexed="64"/>
      </patternFill>
    </fill>
    <fill>
      <patternFill patternType="solid">
        <fgColor theme="7" tint="0.79998168889431442"/>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ck">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s>
  <cellStyleXfs count="119">
    <xf numFmtId="0" fontId="0" fillId="0" borderId="0"/>
    <xf numFmtId="43" fontId="1" fillId="0" borderId="0" applyFont="0" applyFill="0" applyBorder="0" applyAlignment="0" applyProtection="0"/>
    <xf numFmtId="0" fontId="9" fillId="0" borderId="0"/>
    <xf numFmtId="0" fontId="13" fillId="0" borderId="0">
      <alignment horizontal="left" vertical="top" wrapText="1"/>
    </xf>
    <xf numFmtId="166" fontId="29" fillId="0" borderId="0" applyFont="0" applyFill="0" applyBorder="0" applyAlignment="0" applyProtection="0"/>
    <xf numFmtId="0" fontId="9" fillId="0" borderId="0"/>
    <xf numFmtId="0" fontId="36" fillId="0" borderId="0"/>
    <xf numFmtId="9" fontId="9" fillId="0" borderId="0" applyFont="0" applyFill="0" applyBorder="0" applyAlignment="0" applyProtection="0"/>
    <xf numFmtId="0" fontId="39" fillId="0" borderId="0"/>
    <xf numFmtId="0" fontId="40" fillId="0" borderId="0"/>
    <xf numFmtId="0" fontId="41" fillId="0" borderId="0"/>
    <xf numFmtId="168" fontId="18" fillId="0" borderId="0" applyFont="0" applyFill="0" applyBorder="0" applyAlignment="0" applyProtection="0"/>
    <xf numFmtId="0" fontId="1" fillId="0" borderId="0"/>
    <xf numFmtId="0" fontId="43" fillId="0" borderId="0" applyNumberFormat="0" applyFill="0" applyBorder="0" applyAlignment="0" applyProtection="0">
      <alignment vertical="top"/>
      <protection locked="0"/>
    </xf>
    <xf numFmtId="0" fontId="8" fillId="0" borderId="0" applyNumberFormat="0" applyFill="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9"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9"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4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8" fillId="0" borderId="0" applyFont="0" applyFill="0" applyBorder="0" applyAlignment="0" applyProtection="0"/>
    <xf numFmtId="43" fontId="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18" fillId="0" borderId="0"/>
    <xf numFmtId="0" fontId="42" fillId="0" borderId="0"/>
    <xf numFmtId="0" fontId="9" fillId="0" borderId="0"/>
    <xf numFmtId="0" fontId="9" fillId="0" borderId="0"/>
    <xf numFmtId="0" fontId="41" fillId="0" borderId="0"/>
    <xf numFmtId="0" fontId="18" fillId="0" borderId="0"/>
    <xf numFmtId="0" fontId="9" fillId="0" borderId="0"/>
    <xf numFmtId="0" fontId="18" fillId="0" borderId="0"/>
    <xf numFmtId="0" fontId="9" fillId="0" borderId="0"/>
    <xf numFmtId="0" fontId="9" fillId="0" borderId="0"/>
    <xf numFmtId="0" fontId="9" fillId="0" borderId="0"/>
    <xf numFmtId="0" fontId="9" fillId="0" borderId="0"/>
    <xf numFmtId="0" fontId="46" fillId="0" borderId="0"/>
    <xf numFmtId="9" fontId="9" fillId="0" borderId="0" applyFont="0" applyFill="0" applyBorder="0" applyAlignment="0" applyProtection="0"/>
    <xf numFmtId="9" fontId="9" fillId="0" borderId="0" applyFont="0" applyFill="0" applyBorder="0" applyAlignment="0" applyProtection="0"/>
    <xf numFmtId="0" fontId="39" fillId="0" borderId="0"/>
    <xf numFmtId="0" fontId="40" fillId="0" borderId="0"/>
    <xf numFmtId="0" fontId="39" fillId="0" borderId="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23" borderId="0" applyNumberFormat="0" applyBorder="0" applyAlignment="0" applyProtection="0"/>
    <xf numFmtId="0" fontId="47" fillId="11" borderId="43" applyNumberFormat="0" applyAlignment="0" applyProtection="0"/>
    <xf numFmtId="0" fontId="48" fillId="24" borderId="44" applyNumberFormat="0" applyAlignment="0" applyProtection="0"/>
    <xf numFmtId="0" fontId="49" fillId="24" borderId="43" applyNumberFormat="0" applyAlignment="0" applyProtection="0"/>
    <xf numFmtId="0" fontId="50" fillId="0" borderId="45" applyNumberFormat="0" applyFill="0" applyAlignment="0" applyProtection="0"/>
    <xf numFmtId="0" fontId="51" fillId="0" borderId="46" applyNumberFormat="0" applyFill="0" applyAlignment="0" applyProtection="0"/>
    <xf numFmtId="0" fontId="52" fillId="0" borderId="47" applyNumberFormat="0" applyFill="0" applyAlignment="0" applyProtection="0"/>
    <xf numFmtId="0" fontId="52" fillId="0" borderId="0" applyNumberFormat="0" applyFill="0" applyBorder="0" applyAlignment="0" applyProtection="0"/>
    <xf numFmtId="0" fontId="53" fillId="0" borderId="48" applyNumberFormat="0" applyFill="0" applyAlignment="0" applyProtection="0"/>
    <xf numFmtId="0" fontId="54" fillId="25" borderId="49" applyNumberFormat="0" applyAlignment="0" applyProtection="0"/>
    <xf numFmtId="0" fontId="55" fillId="0" borderId="0" applyNumberFormat="0" applyFill="0" applyBorder="0" applyAlignment="0" applyProtection="0"/>
    <xf numFmtId="0" fontId="56" fillId="26" borderId="0" applyNumberFormat="0" applyBorder="0" applyAlignment="0" applyProtection="0"/>
    <xf numFmtId="0" fontId="41" fillId="0" borderId="0"/>
    <xf numFmtId="0" fontId="41" fillId="0" borderId="0"/>
    <xf numFmtId="0" fontId="57" fillId="7" borderId="0" applyNumberFormat="0" applyBorder="0" applyAlignment="0" applyProtection="0"/>
    <xf numFmtId="0" fontId="58" fillId="0" borderId="0" applyNumberFormat="0" applyFill="0" applyBorder="0" applyAlignment="0" applyProtection="0"/>
    <xf numFmtId="0" fontId="9" fillId="27" borderId="50" applyNumberFormat="0" applyFont="0" applyAlignment="0" applyProtection="0"/>
    <xf numFmtId="0" fontId="59" fillId="0" borderId="51" applyNumberFormat="0" applyFill="0" applyAlignment="0" applyProtection="0"/>
    <xf numFmtId="0" fontId="39" fillId="0" borderId="0"/>
    <xf numFmtId="0" fontId="39" fillId="0" borderId="0"/>
    <xf numFmtId="0" fontId="60" fillId="0" borderId="0" applyNumberFormat="0" applyFill="0" applyBorder="0" applyAlignment="0" applyProtection="0"/>
    <xf numFmtId="43" fontId="41" fillId="0" borderId="0" applyFont="0" applyFill="0" applyBorder="0" applyAlignment="0" applyProtection="0"/>
    <xf numFmtId="43" fontId="46"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41" fillId="0" borderId="0" applyFont="0" applyFill="0" applyBorder="0" applyAlignment="0" applyProtection="0"/>
    <xf numFmtId="0" fontId="61" fillId="8" borderId="0" applyNumberFormat="0" applyBorder="0" applyAlignment="0" applyProtection="0"/>
    <xf numFmtId="170" fontId="13" fillId="0" borderId="0" applyFill="0" applyBorder="0" applyProtection="0">
      <alignment horizontal="right" vertical="top"/>
    </xf>
    <xf numFmtId="0" fontId="9" fillId="0" borderId="0"/>
    <xf numFmtId="0" fontId="18" fillId="0" borderId="0"/>
    <xf numFmtId="0" fontId="41" fillId="0" borderId="0"/>
    <xf numFmtId="0" fontId="41" fillId="0" borderId="0"/>
    <xf numFmtId="0" fontId="9" fillId="0" borderId="0"/>
    <xf numFmtId="0" fontId="64" fillId="0" borderId="0"/>
    <xf numFmtId="0" fontId="64" fillId="0" borderId="0"/>
    <xf numFmtId="166" fontId="9" fillId="0" borderId="0" applyFont="0" applyFill="0" applyBorder="0" applyAlignment="0" applyProtection="0"/>
    <xf numFmtId="43" fontId="18" fillId="0" borderId="0" applyFont="0" applyFill="0" applyBorder="0" applyAlignment="0" applyProtection="0"/>
    <xf numFmtId="0" fontId="9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900">
    <xf numFmtId="0" fontId="0" fillId="0" borderId="0" xfId="0"/>
    <xf numFmtId="0" fontId="3" fillId="0" borderId="0" xfId="0" applyFont="1" applyAlignment="1">
      <alignment vertical="center"/>
    </xf>
    <xf numFmtId="0" fontId="7" fillId="0" borderId="0" xfId="0" applyFont="1" applyAlignment="1">
      <alignment vertical="center"/>
    </xf>
    <xf numFmtId="0" fontId="2" fillId="0" borderId="0" xfId="0" applyFont="1"/>
    <xf numFmtId="0" fontId="15" fillId="0" borderId="0" xfId="0" applyFont="1" applyAlignment="1">
      <alignment vertical="center"/>
    </xf>
    <xf numFmtId="0" fontId="5" fillId="0" borderId="0" xfId="0" applyFont="1"/>
    <xf numFmtId="0" fontId="20" fillId="0" borderId="0" xfId="0" applyFont="1" applyAlignment="1">
      <alignment vertical="center"/>
    </xf>
    <xf numFmtId="0" fontId="24" fillId="0" borderId="0" xfId="0" applyFont="1"/>
    <xf numFmtId="0" fontId="27" fillId="0" borderId="0" xfId="0" applyFont="1" applyAlignment="1">
      <alignment vertical="center"/>
    </xf>
    <xf numFmtId="0" fontId="28" fillId="0" borderId="0" xfId="0" applyFont="1"/>
    <xf numFmtId="0" fontId="0" fillId="0" borderId="0" xfId="0" applyAlignment="1">
      <alignment vertical="center"/>
    </xf>
    <xf numFmtId="0" fontId="15" fillId="0" borderId="0" xfId="0" applyNumberFormat="1" applyFont="1" applyAlignment="1">
      <alignment vertical="center"/>
    </xf>
    <xf numFmtId="0" fontId="5" fillId="0" borderId="0" xfId="0" applyNumberFormat="1" applyFont="1"/>
    <xf numFmtId="0" fontId="2" fillId="0" borderId="0" xfId="0" applyFont="1" applyAlignment="1">
      <alignment vertical="center"/>
    </xf>
    <xf numFmtId="0" fontId="31" fillId="0" borderId="0" xfId="0" applyFont="1" applyFill="1" applyAlignment="1">
      <alignment vertical="center"/>
    </xf>
    <xf numFmtId="0" fontId="6" fillId="0" borderId="0" xfId="0" applyFont="1" applyFill="1"/>
    <xf numFmtId="0" fontId="4" fillId="0" borderId="0" xfId="0" applyFont="1" applyAlignment="1">
      <alignment vertical="center"/>
    </xf>
    <xf numFmtId="0" fontId="34" fillId="0" borderId="0" xfId="0" applyFont="1"/>
    <xf numFmtId="0" fontId="34" fillId="0" borderId="0" xfId="0" applyNumberFormat="1" applyFont="1"/>
    <xf numFmtId="0" fontId="7" fillId="0" borderId="0" xfId="0" applyFont="1" applyAlignment="1">
      <alignment horizontal="center" vertical="center"/>
    </xf>
    <xf numFmtId="0" fontId="38" fillId="0" borderId="0" xfId="0" applyFont="1"/>
    <xf numFmtId="0" fontId="0" fillId="0" borderId="0" xfId="0" applyFill="1"/>
    <xf numFmtId="0" fontId="34" fillId="0" borderId="8" xfId="0" applyFont="1" applyBorder="1" applyAlignment="1">
      <alignment horizontal="center" vertical="center" wrapText="1"/>
    </xf>
    <xf numFmtId="0" fontId="34" fillId="2" borderId="8" xfId="0" applyFont="1" applyFill="1" applyBorder="1" applyAlignment="1">
      <alignment horizontal="center" vertical="center" wrapText="1"/>
    </xf>
    <xf numFmtId="0" fontId="35" fillId="0" borderId="0" xfId="0" applyFont="1" applyAlignment="1">
      <alignment horizontal="center"/>
    </xf>
    <xf numFmtId="0" fontId="0" fillId="0" borderId="0" xfId="0" applyAlignment="1">
      <alignment horizontal="center" vertical="center"/>
    </xf>
    <xf numFmtId="0" fontId="34" fillId="0" borderId="0" xfId="0" applyFont="1" applyAlignment="1">
      <alignment horizontal="left" vertical="top"/>
    </xf>
    <xf numFmtId="164" fontId="25" fillId="0" borderId="28" xfId="1" applyNumberFormat="1" applyFont="1" applyFill="1" applyBorder="1" applyAlignment="1">
      <alignment horizontal="left" vertical="top" wrapText="1"/>
    </xf>
    <xf numFmtId="164" fontId="34" fillId="3" borderId="28" xfId="1" applyNumberFormat="1" applyFont="1" applyFill="1" applyBorder="1" applyAlignment="1">
      <alignment horizontal="left" vertical="top" wrapText="1"/>
    </xf>
    <xf numFmtId="164" fontId="34" fillId="3" borderId="56" xfId="1" applyNumberFormat="1" applyFont="1" applyFill="1" applyBorder="1" applyAlignment="1">
      <alignment horizontal="left" vertical="top" wrapText="1"/>
    </xf>
    <xf numFmtId="1" fontId="19" fillId="30" borderId="4" xfId="1" applyNumberFormat="1" applyFont="1" applyFill="1" applyBorder="1" applyAlignment="1">
      <alignment horizontal="center" vertical="center"/>
    </xf>
    <xf numFmtId="1" fontId="7" fillId="30" borderId="4" xfId="1" applyNumberFormat="1" applyFont="1" applyFill="1" applyBorder="1" applyAlignment="1">
      <alignment horizontal="center" vertical="top"/>
    </xf>
    <xf numFmtId="1" fontId="34" fillId="0" borderId="22" xfId="1" applyNumberFormat="1" applyFont="1" applyFill="1" applyBorder="1" applyAlignment="1">
      <alignment horizontal="center" vertical="top"/>
    </xf>
    <xf numFmtId="1" fontId="34" fillId="0" borderId="25" xfId="1" applyNumberFormat="1" applyFont="1" applyFill="1" applyBorder="1" applyAlignment="1">
      <alignment horizontal="center" vertical="top"/>
    </xf>
    <xf numFmtId="164" fontId="25" fillId="0" borderId="55" xfId="1" applyNumberFormat="1" applyFont="1" applyFill="1" applyBorder="1" applyAlignment="1">
      <alignment horizontal="left" vertical="top" wrapText="1"/>
    </xf>
    <xf numFmtId="164" fontId="34" fillId="0" borderId="29" xfId="1" applyNumberFormat="1" applyFont="1" applyFill="1" applyBorder="1" applyAlignment="1">
      <alignment horizontal="left" vertical="top" wrapText="1"/>
    </xf>
    <xf numFmtId="0" fontId="34" fillId="3" borderId="5" xfId="1" applyNumberFormat="1" applyFont="1" applyFill="1" applyBorder="1" applyAlignment="1">
      <alignment horizontal="center" vertical="top"/>
    </xf>
    <xf numFmtId="0" fontId="34" fillId="3" borderId="34" xfId="1" applyNumberFormat="1" applyFont="1" applyFill="1" applyBorder="1" applyAlignment="1">
      <alignment horizontal="center" vertical="top"/>
    </xf>
    <xf numFmtId="165" fontId="4" fillId="0" borderId="0" xfId="0" applyNumberFormat="1" applyFont="1"/>
    <xf numFmtId="0" fontId="4" fillId="0" borderId="0" xfId="0" applyFont="1"/>
    <xf numFmtId="165" fontId="37" fillId="0" borderId="0" xfId="0" applyNumberFormat="1" applyFont="1" applyAlignment="1">
      <alignment vertical="center"/>
    </xf>
    <xf numFmtId="0" fontId="33" fillId="0" borderId="0" xfId="0" applyFont="1" applyFill="1" applyAlignment="1">
      <alignment vertical="center"/>
    </xf>
    <xf numFmtId="0" fontId="27" fillId="0" borderId="0" xfId="0" applyFont="1" applyFill="1"/>
    <xf numFmtId="0" fontId="20" fillId="30" borderId="0" xfId="0" applyFont="1" applyFill="1" applyAlignment="1">
      <alignment vertical="center"/>
    </xf>
    <xf numFmtId="0" fontId="24" fillId="30" borderId="0" xfId="0" applyFont="1" applyFill="1"/>
    <xf numFmtId="0" fontId="2" fillId="30" borderId="0" xfId="0" applyFont="1" applyFill="1" applyAlignment="1">
      <alignment vertical="center"/>
    </xf>
    <xf numFmtId="0" fontId="2" fillId="30" borderId="0" xfId="0" applyFont="1" applyFill="1"/>
    <xf numFmtId="0" fontId="0" fillId="30" borderId="0" xfId="0" applyFill="1"/>
    <xf numFmtId="0" fontId="7" fillId="0" borderId="0" xfId="0" applyNumberFormat="1" applyFont="1" applyAlignment="1">
      <alignment vertical="center"/>
    </xf>
    <xf numFmtId="171" fontId="22" fillId="30" borderId="8" xfId="0" applyNumberFormat="1" applyFont="1" applyFill="1" applyBorder="1" applyAlignment="1">
      <alignment horizontal="center" vertical="center" wrapText="1"/>
    </xf>
    <xf numFmtId="171" fontId="22" fillId="30" borderId="4" xfId="0" applyNumberFormat="1" applyFont="1" applyFill="1" applyBorder="1" applyAlignment="1">
      <alignment horizontal="center" vertical="center" wrapText="1"/>
    </xf>
    <xf numFmtId="171" fontId="22" fillId="0" borderId="8" xfId="0" applyNumberFormat="1" applyFont="1" applyFill="1" applyBorder="1" applyAlignment="1">
      <alignment horizontal="center" vertical="center" wrapText="1"/>
    </xf>
    <xf numFmtId="171" fontId="10" fillId="0" borderId="4" xfId="0" applyNumberFormat="1" applyFont="1" applyFill="1" applyBorder="1" applyAlignment="1">
      <alignment horizontal="center" vertical="center" wrapText="1"/>
    </xf>
    <xf numFmtId="171" fontId="10" fillId="0" borderId="8" xfId="0" applyNumberFormat="1" applyFont="1" applyFill="1" applyBorder="1" applyAlignment="1">
      <alignment horizontal="center" vertical="center" wrapText="1"/>
    </xf>
    <xf numFmtId="171" fontId="22" fillId="0" borderId="4" xfId="0" applyNumberFormat="1" applyFont="1" applyFill="1" applyBorder="1" applyAlignment="1">
      <alignment horizontal="center" vertical="center" wrapText="1"/>
    </xf>
    <xf numFmtId="171" fontId="23" fillId="0" borderId="8" xfId="0" applyNumberFormat="1" applyFont="1" applyFill="1" applyBorder="1" applyAlignment="1">
      <alignment horizontal="center" vertical="top" wrapText="1"/>
    </xf>
    <xf numFmtId="171" fontId="23" fillId="0" borderId="8" xfId="0" applyNumberFormat="1" applyFont="1" applyFill="1" applyBorder="1" applyAlignment="1">
      <alignment horizontal="center" vertical="center" wrapText="1"/>
    </xf>
    <xf numFmtId="171" fontId="10" fillId="0" borderId="8" xfId="0" applyNumberFormat="1" applyFont="1" applyFill="1" applyBorder="1" applyAlignment="1">
      <alignment horizontal="center" vertical="top" wrapText="1"/>
    </xf>
    <xf numFmtId="171" fontId="16" fillId="0" borderId="8" xfId="0" applyNumberFormat="1" applyFont="1" applyFill="1" applyBorder="1" applyAlignment="1">
      <alignment horizontal="center" vertical="center" wrapText="1"/>
    </xf>
    <xf numFmtId="171" fontId="25" fillId="0" borderId="8" xfId="0" applyNumberFormat="1" applyFont="1" applyFill="1" applyBorder="1" applyAlignment="1">
      <alignment horizontal="center" vertical="center" wrapText="1"/>
    </xf>
    <xf numFmtId="171" fontId="30" fillId="0" borderId="8" xfId="0" applyNumberFormat="1" applyFont="1" applyFill="1" applyBorder="1" applyAlignment="1">
      <alignment horizontal="center" vertical="center" wrapText="1"/>
    </xf>
    <xf numFmtId="171" fontId="25" fillId="0" borderId="8" xfId="0" applyNumberFormat="1" applyFont="1" applyFill="1" applyBorder="1" applyAlignment="1">
      <alignment horizontal="center" vertical="top" wrapText="1"/>
    </xf>
    <xf numFmtId="171" fontId="16" fillId="0" borderId="8" xfId="0" applyNumberFormat="1" applyFont="1" applyFill="1" applyBorder="1" applyAlignment="1">
      <alignment horizontal="center" vertical="top" wrapText="1"/>
    </xf>
    <xf numFmtId="171" fontId="17" fillId="0" borderId="8" xfId="0" applyNumberFormat="1" applyFont="1" applyFill="1" applyBorder="1" applyAlignment="1">
      <alignment horizontal="center" vertical="center" wrapText="1"/>
    </xf>
    <xf numFmtId="167" fontId="22" fillId="0" borderId="8" xfId="0" applyNumberFormat="1" applyFont="1" applyFill="1" applyBorder="1" applyAlignment="1">
      <alignment horizontal="center" vertical="center" wrapText="1"/>
    </xf>
    <xf numFmtId="167" fontId="22" fillId="0" borderId="16" xfId="0" applyNumberFormat="1" applyFont="1" applyFill="1" applyBorder="1" applyAlignment="1">
      <alignment horizontal="center" vertical="center" wrapText="1"/>
    </xf>
    <xf numFmtId="167" fontId="22" fillId="30" borderId="8" xfId="0" applyNumberFormat="1" applyFont="1" applyFill="1" applyBorder="1" applyAlignment="1">
      <alignment horizontal="center" vertical="center" wrapText="1"/>
    </xf>
    <xf numFmtId="167" fontId="22" fillId="30" borderId="16" xfId="0" applyNumberFormat="1" applyFont="1" applyFill="1" applyBorder="1" applyAlignment="1">
      <alignment horizontal="center" vertical="center" wrapText="1"/>
    </xf>
    <xf numFmtId="167" fontId="10" fillId="0" borderId="8" xfId="0" applyNumberFormat="1" applyFont="1" applyFill="1" applyBorder="1" applyAlignment="1">
      <alignment horizontal="center" vertical="center" wrapText="1"/>
    </xf>
    <xf numFmtId="167" fontId="10" fillId="0" borderId="8" xfId="0" applyNumberFormat="1" applyFont="1" applyFill="1" applyBorder="1" applyAlignment="1">
      <alignment vertical="center" wrapText="1"/>
    </xf>
    <xf numFmtId="167" fontId="10" fillId="0" borderId="16" xfId="0" applyNumberFormat="1" applyFont="1" applyFill="1" applyBorder="1" applyAlignment="1">
      <alignment vertical="center" wrapText="1"/>
    </xf>
    <xf numFmtId="167" fontId="10" fillId="0" borderId="8" xfId="0" applyNumberFormat="1" applyFont="1" applyFill="1" applyBorder="1" applyAlignment="1">
      <alignment horizontal="center" vertical="top" wrapText="1"/>
    </xf>
    <xf numFmtId="167" fontId="10" fillId="0" borderId="16" xfId="0" applyNumberFormat="1" applyFont="1" applyFill="1" applyBorder="1" applyAlignment="1">
      <alignment horizontal="center" vertical="center" wrapText="1"/>
    </xf>
    <xf numFmtId="167" fontId="63" fillId="0" borderId="8" xfId="0" applyNumberFormat="1" applyFont="1" applyFill="1" applyBorder="1" applyAlignment="1">
      <alignment horizontal="center" vertical="center" wrapText="1"/>
    </xf>
    <xf numFmtId="167" fontId="10" fillId="0" borderId="8" xfId="0" applyNumberFormat="1" applyFont="1" applyBorder="1" applyAlignment="1">
      <alignment horizontal="center" vertical="center" wrapText="1"/>
    </xf>
    <xf numFmtId="167" fontId="10" fillId="0" borderId="8" xfId="2" applyNumberFormat="1" applyFont="1" applyBorder="1" applyAlignment="1">
      <alignment vertical="center"/>
    </xf>
    <xf numFmtId="167" fontId="10" fillId="0" borderId="16" xfId="2" applyNumberFormat="1" applyFont="1" applyBorder="1" applyAlignment="1">
      <alignment vertical="center"/>
    </xf>
    <xf numFmtId="167" fontId="10" fillId="0" borderId="16" xfId="0" applyNumberFormat="1" applyFont="1" applyBorder="1" applyAlignment="1">
      <alignment horizontal="center" vertical="center" wrapText="1"/>
    </xf>
    <xf numFmtId="167" fontId="24" fillId="0" borderId="8" xfId="0" applyNumberFormat="1" applyFont="1" applyBorder="1"/>
    <xf numFmtId="167" fontId="24" fillId="0" borderId="16" xfId="0" applyNumberFormat="1" applyFont="1" applyBorder="1"/>
    <xf numFmtId="164" fontId="25" fillId="0" borderId="6" xfId="1" applyNumberFormat="1" applyFont="1" applyFill="1" applyBorder="1" applyAlignment="1">
      <alignment horizontal="center" vertical="top"/>
    </xf>
    <xf numFmtId="164" fontId="34" fillId="3" borderId="6" xfId="1" applyNumberFormat="1" applyFont="1" applyFill="1" applyBorder="1" applyAlignment="1">
      <alignment horizontal="center" vertical="top"/>
    </xf>
    <xf numFmtId="164" fontId="25" fillId="3" borderId="35" xfId="1" applyNumberFormat="1" applyFont="1" applyFill="1" applyBorder="1" applyAlignment="1">
      <alignment horizontal="center" vertical="top"/>
    </xf>
    <xf numFmtId="0" fontId="34" fillId="29" borderId="6" xfId="0" applyFont="1" applyFill="1" applyBorder="1" applyAlignment="1">
      <alignment horizontal="left" vertical="center"/>
    </xf>
    <xf numFmtId="169" fontId="34" fillId="3" borderId="16" xfId="1" applyNumberFormat="1" applyFont="1" applyFill="1" applyBorder="1" applyAlignment="1">
      <alignment horizontal="center" vertical="top"/>
    </xf>
    <xf numFmtId="1" fontId="34" fillId="3" borderId="7" xfId="1" applyNumberFormat="1" applyFont="1" applyFill="1" applyBorder="1" applyAlignment="1">
      <alignment horizontal="center" vertical="top"/>
    </xf>
    <xf numFmtId="0" fontId="34" fillId="3" borderId="17" xfId="1" applyNumberFormat="1" applyFont="1" applyFill="1" applyBorder="1" applyAlignment="1">
      <alignment horizontal="center" vertical="top"/>
    </xf>
    <xf numFmtId="164" fontId="19" fillId="3" borderId="3" xfId="1" applyNumberFormat="1" applyFont="1" applyFill="1" applyBorder="1" applyAlignment="1">
      <alignment horizontal="center" vertical="center" wrapText="1"/>
    </xf>
    <xf numFmtId="164" fontId="19" fillId="3" borderId="60" xfId="1" applyNumberFormat="1" applyFont="1" applyFill="1" applyBorder="1" applyAlignment="1">
      <alignment horizontal="center" vertical="center"/>
    </xf>
    <xf numFmtId="164" fontId="19" fillId="28" borderId="56" xfId="1" applyNumberFormat="1" applyFont="1" applyFill="1" applyBorder="1" applyAlignment="1">
      <alignment horizontal="left" vertical="center" wrapText="1"/>
    </xf>
    <xf numFmtId="164" fontId="19" fillId="28" borderId="35" xfId="1" applyNumberFormat="1" applyFont="1" applyFill="1" applyBorder="1" applyAlignment="1">
      <alignment horizontal="center" vertical="center"/>
    </xf>
    <xf numFmtId="0" fontId="34" fillId="0" borderId="8" xfId="0" applyFont="1" applyBorder="1" applyAlignment="1">
      <alignment vertical="center" wrapText="1"/>
    </xf>
    <xf numFmtId="0" fontId="20" fillId="0" borderId="0" xfId="0" applyFont="1"/>
    <xf numFmtId="0" fontId="34" fillId="0" borderId="8" xfId="0" applyFont="1" applyBorder="1" applyAlignment="1">
      <alignment horizontal="left" vertical="top" wrapText="1"/>
    </xf>
    <xf numFmtId="0" fontId="34" fillId="0" borderId="8" xfId="0" applyFont="1" applyBorder="1" applyAlignment="1">
      <alignment horizontal="right" vertical="center" wrapText="1"/>
    </xf>
    <xf numFmtId="0" fontId="34" fillId="0" borderId="8" xfId="0" applyFont="1" applyBorder="1" applyAlignment="1">
      <alignment vertical="top" wrapText="1"/>
    </xf>
    <xf numFmtId="0" fontId="66" fillId="0" borderId="0" xfId="14" applyFont="1" applyAlignment="1">
      <alignment vertical="center"/>
    </xf>
    <xf numFmtId="0" fontId="67" fillId="0" borderId="0" xfId="0" applyFont="1"/>
    <xf numFmtId="0" fontId="35" fillId="0" borderId="0" xfId="0" applyFont="1"/>
    <xf numFmtId="0" fontId="69" fillId="0" borderId="0" xfId="0" applyFont="1"/>
    <xf numFmtId="0" fontId="70" fillId="0" borderId="0" xfId="0" applyFont="1"/>
    <xf numFmtId="0" fontId="71" fillId="0" borderId="0" xfId="14" applyFont="1"/>
    <xf numFmtId="0" fontId="34" fillId="0" borderId="18" xfId="0" applyFont="1" applyBorder="1"/>
    <xf numFmtId="0" fontId="34" fillId="0" borderId="8" xfId="0" applyFont="1" applyBorder="1"/>
    <xf numFmtId="0" fontId="34" fillId="0" borderId="16" xfId="1" applyNumberFormat="1" applyFont="1" applyFill="1" applyBorder="1" applyAlignment="1">
      <alignment horizontal="center" vertical="center"/>
    </xf>
    <xf numFmtId="0" fontId="34" fillId="2" borderId="8" xfId="0" applyFont="1" applyFill="1" applyBorder="1" applyAlignment="1">
      <alignment horizontal="center" vertical="center" wrapText="1"/>
    </xf>
    <xf numFmtId="0" fontId="34" fillId="2" borderId="5" xfId="0" applyFont="1" applyFill="1" applyBorder="1" applyAlignment="1">
      <alignment vertical="center" wrapText="1"/>
    </xf>
    <xf numFmtId="0" fontId="34" fillId="2" borderId="13" xfId="0" applyFont="1" applyFill="1" applyBorder="1" applyAlignment="1">
      <alignment vertical="center" wrapText="1"/>
    </xf>
    <xf numFmtId="0" fontId="34" fillId="2" borderId="63" xfId="0" applyFont="1" applyFill="1" applyBorder="1" applyAlignment="1">
      <alignment vertical="center" wrapText="1"/>
    </xf>
    <xf numFmtId="164" fontId="34" fillId="3" borderId="66" xfId="1" applyNumberFormat="1" applyFont="1" applyFill="1" applyBorder="1" applyAlignment="1">
      <alignment horizontal="center" vertical="top"/>
    </xf>
    <xf numFmtId="169" fontId="25" fillId="0" borderId="65" xfId="1" applyNumberFormat="1" applyFont="1" applyFill="1" applyBorder="1" applyAlignment="1">
      <alignment horizontal="center" vertical="center"/>
    </xf>
    <xf numFmtId="169" fontId="25" fillId="0" borderId="32" xfId="1" applyNumberFormat="1" applyFont="1" applyFill="1" applyBorder="1" applyAlignment="1">
      <alignment horizontal="center" vertical="center"/>
    </xf>
    <xf numFmtId="169" fontId="19" fillId="29" borderId="31" xfId="1" applyNumberFormat="1" applyFont="1" applyFill="1" applyBorder="1" applyAlignment="1">
      <alignment horizontal="center" vertical="center"/>
    </xf>
    <xf numFmtId="0" fontId="34" fillId="3" borderId="21" xfId="1" applyNumberFormat="1" applyFont="1" applyFill="1" applyBorder="1" applyAlignment="1">
      <alignment horizontal="center" vertical="top"/>
    </xf>
    <xf numFmtId="0" fontId="34" fillId="29" borderId="67" xfId="0" applyFont="1" applyFill="1" applyBorder="1" applyAlignment="1">
      <alignment horizontal="left" vertical="center"/>
    </xf>
    <xf numFmtId="164" fontId="19" fillId="29" borderId="42" xfId="1" applyNumberFormat="1" applyFont="1" applyFill="1" applyBorder="1" applyAlignment="1">
      <alignment horizontal="left" vertical="center" wrapText="1"/>
    </xf>
    <xf numFmtId="1" fontId="19" fillId="29" borderId="26" xfId="1" applyNumberFormat="1" applyFont="1" applyFill="1" applyBorder="1" applyAlignment="1">
      <alignment horizontal="center" vertical="center"/>
    </xf>
    <xf numFmtId="1" fontId="19" fillId="29" borderId="30" xfId="1" applyNumberFormat="1" applyFont="1" applyFill="1" applyBorder="1" applyAlignment="1">
      <alignment horizontal="center" vertical="center"/>
    </xf>
    <xf numFmtId="164" fontId="25" fillId="0" borderId="55" xfId="1" applyNumberFormat="1" applyFont="1" applyFill="1" applyBorder="1" applyAlignment="1">
      <alignment horizontal="left" vertical="center" wrapText="1"/>
    </xf>
    <xf numFmtId="1" fontId="19" fillId="0" borderId="22" xfId="1" applyNumberFormat="1" applyFont="1" applyFill="1" applyBorder="1" applyAlignment="1">
      <alignment horizontal="center" vertical="center"/>
    </xf>
    <xf numFmtId="164" fontId="25" fillId="0" borderId="54" xfId="1" applyNumberFormat="1" applyFont="1" applyFill="1" applyBorder="1" applyAlignment="1">
      <alignment horizontal="left" vertical="center" wrapText="1"/>
    </xf>
    <xf numFmtId="1" fontId="19" fillId="0" borderId="24" xfId="1" applyNumberFormat="1" applyFont="1" applyFill="1" applyBorder="1" applyAlignment="1">
      <alignment horizontal="center" vertical="center"/>
    </xf>
    <xf numFmtId="0" fontId="34" fillId="0" borderId="60" xfId="0" applyFont="1" applyBorder="1" applyAlignment="1">
      <alignment horizontal="left" vertical="top"/>
    </xf>
    <xf numFmtId="0" fontId="34" fillId="29" borderId="3" xfId="0" applyFont="1" applyFill="1" applyBorder="1" applyAlignment="1">
      <alignment horizontal="left" vertical="center"/>
    </xf>
    <xf numFmtId="0" fontId="34" fillId="0" borderId="65" xfId="1" applyNumberFormat="1" applyFont="1" applyFill="1" applyBorder="1" applyAlignment="1">
      <alignment horizontal="center" vertical="top"/>
    </xf>
    <xf numFmtId="0" fontId="25" fillId="0" borderId="10" xfId="0" applyFont="1" applyFill="1" applyBorder="1" applyAlignment="1">
      <alignment horizontal="left" vertical="center" wrapText="1"/>
    </xf>
    <xf numFmtId="0" fontId="34" fillId="3" borderId="16" xfId="1" applyNumberFormat="1" applyFont="1" applyFill="1" applyBorder="1" applyAlignment="1">
      <alignment horizontal="center" vertical="top"/>
    </xf>
    <xf numFmtId="0" fontId="4" fillId="0" borderId="8" xfId="0" applyFont="1" applyBorder="1"/>
    <xf numFmtId="0" fontId="34" fillId="0" borderId="8" xfId="0" applyNumberFormat="1" applyFont="1" applyBorder="1"/>
    <xf numFmtId="0" fontId="5" fillId="0" borderId="8" xfId="0" applyFont="1" applyBorder="1"/>
    <xf numFmtId="0" fontId="5" fillId="0" borderId="8" xfId="0" applyNumberFormat="1" applyFont="1" applyBorder="1"/>
    <xf numFmtId="1" fontId="34" fillId="3" borderId="22" xfId="1" applyNumberFormat="1" applyFont="1" applyFill="1" applyBorder="1" applyAlignment="1">
      <alignment horizontal="center" vertical="top"/>
    </xf>
    <xf numFmtId="1" fontId="34" fillId="3" borderId="25" xfId="1" applyNumberFormat="1" applyFont="1" applyFill="1" applyBorder="1" applyAlignment="1">
      <alignment horizontal="center" vertical="top"/>
    </xf>
    <xf numFmtId="1" fontId="34" fillId="3" borderId="23" xfId="1" applyNumberFormat="1" applyFont="1" applyFill="1" applyBorder="1" applyAlignment="1">
      <alignment horizontal="center" vertical="top"/>
    </xf>
    <xf numFmtId="0" fontId="34" fillId="0" borderId="8" xfId="0" applyFont="1" applyBorder="1" applyAlignment="1">
      <alignment horizontal="right" vertical="center" wrapText="1"/>
    </xf>
    <xf numFmtId="167" fontId="19" fillId="0" borderId="7" xfId="1" applyNumberFormat="1" applyFont="1" applyFill="1" applyBorder="1" applyAlignment="1">
      <alignment horizontal="center" vertical="center"/>
    </xf>
    <xf numFmtId="0" fontId="34" fillId="0" borderId="0" xfId="0" applyFont="1" applyFill="1"/>
    <xf numFmtId="0" fontId="34" fillId="29" borderId="0" xfId="0" applyFont="1" applyFill="1"/>
    <xf numFmtId="0" fontId="34" fillId="29" borderId="0" xfId="0" applyFont="1" applyFill="1" applyAlignment="1">
      <alignment vertical="center"/>
    </xf>
    <xf numFmtId="167" fontId="34" fillId="0" borderId="0" xfId="0" applyNumberFormat="1" applyFont="1" applyAlignment="1">
      <alignment horizontal="center" vertical="center"/>
    </xf>
    <xf numFmtId="0" fontId="34" fillId="0" borderId="0" xfId="0" applyFont="1" applyAlignment="1">
      <alignment vertical="center"/>
    </xf>
    <xf numFmtId="167" fontId="34" fillId="0" borderId="0" xfId="0" applyNumberFormat="1" applyFont="1" applyAlignment="1">
      <alignment horizontal="center"/>
    </xf>
    <xf numFmtId="164" fontId="34" fillId="0" borderId="0" xfId="0" applyNumberFormat="1" applyFont="1" applyAlignment="1">
      <alignment horizontal="center"/>
    </xf>
    <xf numFmtId="167" fontId="34" fillId="0" borderId="0" xfId="0" applyNumberFormat="1" applyFont="1" applyAlignment="1">
      <alignment horizontal="center" vertical="top"/>
    </xf>
    <xf numFmtId="164" fontId="34" fillId="0" borderId="0" xfId="0" applyNumberFormat="1" applyFont="1" applyBorder="1" applyAlignment="1">
      <alignment horizontal="center"/>
    </xf>
    <xf numFmtId="167" fontId="19" fillId="28" borderId="27" xfId="1" applyNumberFormat="1" applyFont="1" applyFill="1" applyBorder="1" applyAlignment="1">
      <alignment horizontal="center" vertical="center"/>
    </xf>
    <xf numFmtId="167" fontId="25" fillId="0" borderId="28" xfId="1" applyNumberFormat="1" applyFont="1" applyFill="1" applyBorder="1" applyAlignment="1">
      <alignment horizontal="center" vertical="top"/>
    </xf>
    <xf numFmtId="164" fontId="25" fillId="0" borderId="66" xfId="1" applyNumberFormat="1" applyFont="1" applyFill="1" applyBorder="1" applyAlignment="1">
      <alignment horizontal="center" vertical="top"/>
    </xf>
    <xf numFmtId="167" fontId="25" fillId="0" borderId="55" xfId="1" applyNumberFormat="1" applyFont="1" applyFill="1" applyBorder="1" applyAlignment="1">
      <alignment horizontal="center" vertical="top"/>
    </xf>
    <xf numFmtId="169" fontId="34" fillId="3" borderId="68" xfId="1" applyNumberFormat="1" applyFont="1" applyFill="1" applyBorder="1" applyAlignment="1">
      <alignment horizontal="center" vertical="top"/>
    </xf>
    <xf numFmtId="164" fontId="25" fillId="0" borderId="56" xfId="1" applyNumberFormat="1" applyFont="1" applyFill="1" applyBorder="1" applyAlignment="1">
      <alignment horizontal="left" vertical="top" wrapText="1"/>
    </xf>
    <xf numFmtId="164" fontId="34" fillId="3" borderId="35" xfId="1" applyNumberFormat="1" applyFont="1" applyFill="1" applyBorder="1" applyAlignment="1">
      <alignment horizontal="center" vertical="top"/>
    </xf>
    <xf numFmtId="164" fontId="19" fillId="29" borderId="67" xfId="1" applyNumberFormat="1" applyFont="1" applyFill="1" applyBorder="1" applyAlignment="1">
      <alignment horizontal="center" vertical="center"/>
    </xf>
    <xf numFmtId="167" fontId="19" fillId="29" borderId="54" xfId="1" applyNumberFormat="1" applyFont="1" applyFill="1" applyBorder="1" applyAlignment="1">
      <alignment horizontal="center" vertical="center"/>
    </xf>
    <xf numFmtId="164" fontId="19" fillId="30" borderId="61" xfId="1" applyNumberFormat="1" applyFont="1" applyFill="1" applyBorder="1" applyAlignment="1">
      <alignment horizontal="left" vertical="center" wrapText="1"/>
    </xf>
    <xf numFmtId="164" fontId="25" fillId="0" borderId="61" xfId="1" applyNumberFormat="1" applyFont="1" applyFill="1" applyBorder="1" applyAlignment="1">
      <alignment horizontal="left" vertical="top" wrapText="1"/>
    </xf>
    <xf numFmtId="164" fontId="19" fillId="30" borderId="61" xfId="1" applyNumberFormat="1" applyFont="1" applyFill="1" applyBorder="1" applyAlignment="1">
      <alignment horizontal="left" vertical="top" wrapText="1"/>
    </xf>
    <xf numFmtId="164" fontId="25" fillId="3" borderId="61" xfId="1" applyNumberFormat="1" applyFont="1" applyFill="1" applyBorder="1" applyAlignment="1">
      <alignment horizontal="left" vertical="top" wrapText="1"/>
    </xf>
    <xf numFmtId="164" fontId="34" fillId="3" borderId="61" xfId="1" applyNumberFormat="1" applyFont="1" applyFill="1" applyBorder="1" applyAlignment="1">
      <alignment horizontal="left" vertical="top" wrapText="1"/>
    </xf>
    <xf numFmtId="164" fontId="34" fillId="3" borderId="61" xfId="1" applyNumberFormat="1" applyFont="1" applyFill="1" applyBorder="1" applyAlignment="1">
      <alignment horizontal="left" vertical="center" wrapText="1"/>
    </xf>
    <xf numFmtId="0" fontId="25" fillId="0" borderId="13" xfId="0" applyFont="1" applyFill="1" applyBorder="1" applyAlignment="1">
      <alignment horizontal="left" vertical="center" wrapText="1"/>
    </xf>
    <xf numFmtId="164" fontId="34" fillId="3" borderId="62" xfId="1" applyNumberFormat="1" applyFont="1" applyFill="1" applyBorder="1" applyAlignment="1">
      <alignment horizontal="left" vertical="top" wrapText="1"/>
    </xf>
    <xf numFmtId="164" fontId="34" fillId="3" borderId="71" xfId="1" applyNumberFormat="1" applyFont="1" applyFill="1" applyBorder="1" applyAlignment="1">
      <alignment horizontal="left" vertical="top" wrapText="1"/>
    </xf>
    <xf numFmtId="167" fontId="30" fillId="0" borderId="8" xfId="1" applyNumberFormat="1" applyFont="1" applyFill="1" applyBorder="1" applyAlignment="1">
      <alignment horizontal="center" vertical="center"/>
    </xf>
    <xf numFmtId="171" fontId="22" fillId="30" borderId="16" xfId="0" applyNumberFormat="1" applyFont="1" applyFill="1" applyBorder="1" applyAlignment="1">
      <alignment horizontal="center" vertical="center" wrapText="1"/>
    </xf>
    <xf numFmtId="171" fontId="22" fillId="0" borderId="16" xfId="0" applyNumberFormat="1" applyFont="1" applyFill="1" applyBorder="1" applyAlignment="1">
      <alignment horizontal="center" vertical="center" wrapText="1"/>
    </xf>
    <xf numFmtId="171" fontId="10" fillId="0" borderId="16" xfId="0" applyNumberFormat="1" applyFont="1" applyFill="1" applyBorder="1" applyAlignment="1">
      <alignment horizontal="center" vertical="top" wrapText="1"/>
    </xf>
    <xf numFmtId="171" fontId="25" fillId="0" borderId="16" xfId="0" applyNumberFormat="1" applyFont="1" applyFill="1" applyBorder="1" applyAlignment="1">
      <alignment horizontal="center" vertical="center" wrapText="1"/>
    </xf>
    <xf numFmtId="171" fontId="25" fillId="0" borderId="16" xfId="0" applyNumberFormat="1" applyFont="1" applyFill="1" applyBorder="1" applyAlignment="1">
      <alignment horizontal="center" vertical="top" wrapText="1"/>
    </xf>
    <xf numFmtId="171" fontId="30" fillId="0" borderId="16" xfId="0" applyNumberFormat="1" applyFont="1" applyFill="1" applyBorder="1" applyAlignment="1">
      <alignment horizontal="center" vertical="center" wrapText="1"/>
    </xf>
    <xf numFmtId="0" fontId="34" fillId="0" borderId="16" xfId="0" applyNumberFormat="1" applyFont="1" applyBorder="1"/>
    <xf numFmtId="0" fontId="4" fillId="0" borderId="18" xfId="0" applyFont="1" applyBorder="1"/>
    <xf numFmtId="0" fontId="34" fillId="0" borderId="18" xfId="0" applyNumberFormat="1" applyFont="1" applyBorder="1"/>
    <xf numFmtId="0" fontId="34" fillId="0" borderId="17" xfId="0" applyNumberFormat="1" applyFont="1" applyBorder="1"/>
    <xf numFmtId="171" fontId="10" fillId="0" borderId="7" xfId="0" applyNumberFormat="1" applyFont="1" applyFill="1" applyBorder="1" applyAlignment="1">
      <alignment horizontal="center" vertical="center" wrapText="1"/>
    </xf>
    <xf numFmtId="171" fontId="10" fillId="0" borderId="18" xfId="0" applyNumberFormat="1" applyFont="1" applyFill="1" applyBorder="1" applyAlignment="1">
      <alignment horizontal="center" vertical="center" wrapText="1"/>
    </xf>
    <xf numFmtId="164" fontId="34" fillId="3" borderId="40" xfId="1" applyNumberFormat="1" applyFont="1" applyFill="1" applyBorder="1" applyAlignment="1">
      <alignment horizontal="left" vertical="top" wrapText="1"/>
    </xf>
    <xf numFmtId="0" fontId="26" fillId="0" borderId="33" xfId="0" applyFont="1" applyFill="1" applyBorder="1" applyAlignment="1">
      <alignment horizontal="center" vertical="center" wrapText="1"/>
    </xf>
    <xf numFmtId="164" fontId="25" fillId="0" borderId="28" xfId="1" applyNumberFormat="1" applyFont="1" applyFill="1" applyBorder="1" applyAlignment="1">
      <alignment horizontal="left" vertical="center" wrapText="1"/>
    </xf>
    <xf numFmtId="171" fontId="23" fillId="0" borderId="16" xfId="0" applyNumberFormat="1" applyFont="1" applyFill="1" applyBorder="1" applyAlignment="1">
      <alignment horizontal="center" vertical="top" wrapText="1"/>
    </xf>
    <xf numFmtId="171" fontId="16" fillId="0" borderId="16" xfId="0" applyNumberFormat="1" applyFont="1" applyFill="1" applyBorder="1" applyAlignment="1">
      <alignment horizontal="center" vertical="center" wrapText="1"/>
    </xf>
    <xf numFmtId="171" fontId="16" fillId="0" borderId="16" xfId="0" applyNumberFormat="1" applyFont="1" applyFill="1" applyBorder="1" applyAlignment="1">
      <alignment horizontal="center" vertical="top" wrapText="1"/>
    </xf>
    <xf numFmtId="171" fontId="17" fillId="0" borderId="16" xfId="0" applyNumberFormat="1" applyFont="1" applyFill="1" applyBorder="1" applyAlignment="1">
      <alignment horizontal="center" vertical="center" wrapText="1"/>
    </xf>
    <xf numFmtId="0" fontId="5" fillId="0" borderId="16" xfId="0" applyNumberFormat="1" applyFont="1" applyBorder="1"/>
    <xf numFmtId="0" fontId="5" fillId="0" borderId="18" xfId="0" applyFont="1" applyBorder="1"/>
    <xf numFmtId="0" fontId="5" fillId="0" borderId="18" xfId="0" applyNumberFormat="1" applyFont="1" applyBorder="1"/>
    <xf numFmtId="0" fontId="5" fillId="0" borderId="17" xfId="0" applyNumberFormat="1" applyFont="1" applyBorder="1"/>
    <xf numFmtId="171" fontId="22" fillId="30" borderId="23" xfId="0" applyNumberFormat="1" applyFont="1" applyFill="1" applyBorder="1" applyAlignment="1">
      <alignment horizontal="center" vertical="center" wrapText="1"/>
    </xf>
    <xf numFmtId="171" fontId="22" fillId="30" borderId="12" xfId="0" applyNumberFormat="1" applyFont="1" applyFill="1" applyBorder="1" applyAlignment="1">
      <alignment horizontal="center" vertical="center" wrapText="1"/>
    </xf>
    <xf numFmtId="171" fontId="22" fillId="30" borderId="68" xfId="0" applyNumberFormat="1" applyFont="1" applyFill="1" applyBorder="1" applyAlignment="1">
      <alignment horizontal="center" vertical="center" wrapText="1"/>
    </xf>
    <xf numFmtId="171" fontId="22" fillId="0" borderId="30" xfId="0" applyNumberFormat="1" applyFont="1" applyFill="1" applyBorder="1" applyAlignment="1">
      <alignment horizontal="center" vertical="center" wrapText="1"/>
    </xf>
    <xf numFmtId="171" fontId="22" fillId="0" borderId="26" xfId="0" applyNumberFormat="1" applyFont="1" applyFill="1" applyBorder="1" applyAlignment="1">
      <alignment horizontal="center" vertical="center" wrapText="1"/>
    </xf>
    <xf numFmtId="171" fontId="22" fillId="0" borderId="31" xfId="0" applyNumberFormat="1" applyFont="1" applyFill="1" applyBorder="1" applyAlignment="1">
      <alignment horizontal="center" vertical="center" wrapText="1"/>
    </xf>
    <xf numFmtId="171" fontId="22" fillId="0" borderId="74" xfId="0" applyNumberFormat="1" applyFont="1" applyFill="1" applyBorder="1" applyAlignment="1">
      <alignment horizontal="center" vertical="center" wrapText="1"/>
    </xf>
    <xf numFmtId="164" fontId="19" fillId="30" borderId="59" xfId="1" applyNumberFormat="1" applyFont="1" applyFill="1" applyBorder="1" applyAlignment="1">
      <alignment horizontal="left" vertical="center" wrapText="1"/>
    </xf>
    <xf numFmtId="0" fontId="25" fillId="0" borderId="61" xfId="0" applyFont="1" applyFill="1" applyBorder="1" applyAlignment="1">
      <alignment horizontal="left" vertical="center" wrapText="1"/>
    </xf>
    <xf numFmtId="164" fontId="25" fillId="0" borderId="61" xfId="1" applyNumberFormat="1" applyFont="1" applyFill="1" applyBorder="1" applyAlignment="1">
      <alignment horizontal="left" vertical="center" wrapText="1"/>
    </xf>
    <xf numFmtId="164" fontId="34" fillId="0" borderId="71" xfId="1" applyNumberFormat="1" applyFont="1" applyFill="1" applyBorder="1" applyAlignment="1">
      <alignment horizontal="left" vertical="top" wrapText="1"/>
    </xf>
    <xf numFmtId="0" fontId="25"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1" fontId="19" fillId="30" borderId="1" xfId="1" applyNumberFormat="1" applyFont="1" applyFill="1" applyBorder="1" applyAlignment="1">
      <alignment horizontal="center" vertical="center"/>
    </xf>
    <xf numFmtId="169" fontId="19" fillId="30" borderId="15" xfId="1" applyNumberFormat="1" applyFont="1" applyFill="1" applyBorder="1" applyAlignment="1">
      <alignment horizontal="center" vertical="center"/>
    </xf>
    <xf numFmtId="169" fontId="19" fillId="30" borderId="16" xfId="1" applyNumberFormat="1" applyFont="1" applyFill="1" applyBorder="1" applyAlignment="1">
      <alignment horizontal="center" vertical="top"/>
    </xf>
    <xf numFmtId="169" fontId="19" fillId="30" borderId="16" xfId="1" applyNumberFormat="1" applyFont="1" applyFill="1" applyBorder="1" applyAlignment="1">
      <alignment horizontal="center" vertical="center"/>
    </xf>
    <xf numFmtId="0" fontId="34" fillId="3" borderId="68" xfId="1" applyNumberFormat="1" applyFont="1" applyFill="1" applyBorder="1" applyAlignment="1">
      <alignment horizontal="center" vertical="top"/>
    </xf>
    <xf numFmtId="0" fontId="34" fillId="3" borderId="75" xfId="1" applyNumberFormat="1" applyFont="1" applyFill="1" applyBorder="1" applyAlignment="1">
      <alignment horizontal="center" vertical="top"/>
    </xf>
    <xf numFmtId="1" fontId="34" fillId="3" borderId="4" xfId="1" applyNumberFormat="1" applyFont="1" applyFill="1" applyBorder="1" applyAlignment="1">
      <alignment horizontal="center" vertical="top"/>
    </xf>
    <xf numFmtId="169" fontId="25" fillId="0" borderId="16" xfId="1" applyNumberFormat="1" applyFont="1" applyFill="1" applyBorder="1" applyAlignment="1">
      <alignment horizontal="center" vertical="center"/>
    </xf>
    <xf numFmtId="0" fontId="28" fillId="0" borderId="4" xfId="0" applyFont="1" applyBorder="1"/>
    <xf numFmtId="0" fontId="28" fillId="0" borderId="7" xfId="0" applyFont="1" applyBorder="1"/>
    <xf numFmtId="164" fontId="25" fillId="0" borderId="62" xfId="1" applyNumberFormat="1" applyFont="1" applyFill="1" applyBorder="1" applyAlignment="1">
      <alignment horizontal="left" vertical="top" wrapText="1"/>
    </xf>
    <xf numFmtId="164" fontId="25" fillId="0" borderId="33" xfId="1" applyNumberFormat="1" applyFont="1" applyFill="1" applyBorder="1" applyAlignment="1">
      <alignment horizontal="left" vertical="center" wrapText="1"/>
    </xf>
    <xf numFmtId="164" fontId="25" fillId="0" borderId="40" xfId="1" applyNumberFormat="1" applyFont="1" applyFill="1" applyBorder="1" applyAlignment="1">
      <alignment horizontal="left" vertical="center" wrapText="1"/>
    </xf>
    <xf numFmtId="169" fontId="34" fillId="3" borderId="65" xfId="1" applyNumberFormat="1" applyFont="1" applyFill="1" applyBorder="1" applyAlignment="1">
      <alignment horizontal="center" vertical="top"/>
    </xf>
    <xf numFmtId="164" fontId="25" fillId="0" borderId="40" xfId="1" applyNumberFormat="1" applyFont="1" applyFill="1" applyBorder="1" applyAlignment="1">
      <alignment horizontal="left" vertical="top" wrapText="1"/>
    </xf>
    <xf numFmtId="164" fontId="25" fillId="3" borderId="62" xfId="1" applyNumberFormat="1" applyFont="1" applyFill="1" applyBorder="1" applyAlignment="1">
      <alignment horizontal="left" vertical="top" wrapText="1"/>
    </xf>
    <xf numFmtId="1" fontId="7" fillId="29" borderId="30" xfId="1" applyNumberFormat="1" applyFont="1" applyFill="1" applyBorder="1" applyAlignment="1">
      <alignment horizontal="center" vertical="top"/>
    </xf>
    <xf numFmtId="169" fontId="19" fillId="29" borderId="31" xfId="1" applyNumberFormat="1" applyFont="1" applyFill="1" applyBorder="1" applyAlignment="1">
      <alignment horizontal="center" vertical="top"/>
    </xf>
    <xf numFmtId="0" fontId="34" fillId="3" borderId="65" xfId="1" applyNumberFormat="1" applyFont="1" applyFill="1" applyBorder="1" applyAlignment="1">
      <alignment horizontal="center" vertical="top"/>
    </xf>
    <xf numFmtId="0" fontId="34" fillId="0" borderId="68" xfId="1" applyNumberFormat="1" applyFont="1" applyFill="1" applyBorder="1" applyAlignment="1">
      <alignment horizontal="center" vertical="center"/>
    </xf>
    <xf numFmtId="164" fontId="34" fillId="3" borderId="62" xfId="1" applyNumberFormat="1" applyFont="1" applyFill="1" applyBorder="1" applyAlignment="1">
      <alignment horizontal="left" vertical="center" wrapText="1"/>
    </xf>
    <xf numFmtId="1" fontId="19" fillId="0" borderId="25" xfId="1" applyNumberFormat="1" applyFont="1" applyFill="1" applyBorder="1" applyAlignment="1">
      <alignment horizontal="center" vertical="center"/>
    </xf>
    <xf numFmtId="169" fontId="25" fillId="0" borderId="75" xfId="1" applyNumberFormat="1" applyFont="1" applyFill="1" applyBorder="1" applyAlignment="1">
      <alignment horizontal="center" vertical="center"/>
    </xf>
    <xf numFmtId="164" fontId="25" fillId="0" borderId="38" xfId="1" applyNumberFormat="1" applyFont="1" applyFill="1" applyBorder="1" applyAlignment="1">
      <alignment horizontal="left" vertical="center" wrapText="1"/>
    </xf>
    <xf numFmtId="172" fontId="32" fillId="2" borderId="10" xfId="0" applyNumberFormat="1" applyFont="1" applyFill="1" applyBorder="1" applyAlignment="1">
      <alignment horizontal="center" vertical="center" wrapText="1"/>
    </xf>
    <xf numFmtId="167" fontId="22" fillId="30" borderId="9" xfId="0" applyNumberFormat="1" applyFont="1" applyFill="1" applyBorder="1" applyAlignment="1">
      <alignment horizontal="center" vertical="center" wrapText="1"/>
    </xf>
    <xf numFmtId="167" fontId="22" fillId="0" borderId="9" xfId="0" applyNumberFormat="1" applyFont="1" applyFill="1" applyBorder="1" applyAlignment="1">
      <alignment horizontal="center" vertical="center" wrapText="1"/>
    </xf>
    <xf numFmtId="167" fontId="10" fillId="0" borderId="9" xfId="2" applyNumberFormat="1" applyFont="1" applyBorder="1" applyAlignment="1">
      <alignment vertical="center"/>
    </xf>
    <xf numFmtId="167" fontId="10" fillId="0" borderId="9" xfId="0" applyNumberFormat="1" applyFont="1" applyBorder="1" applyAlignment="1">
      <alignment horizontal="center" vertical="center" wrapText="1"/>
    </xf>
    <xf numFmtId="167" fontId="10" fillId="0" borderId="9" xfId="0" applyNumberFormat="1" applyFont="1" applyFill="1" applyBorder="1" applyAlignment="1">
      <alignment horizontal="center" vertical="center" wrapText="1"/>
    </xf>
    <xf numFmtId="167" fontId="10" fillId="0" borderId="9" xfId="0" applyNumberFormat="1" applyFont="1" applyFill="1" applyBorder="1" applyAlignment="1">
      <alignment horizontal="center" vertical="top" wrapText="1"/>
    </xf>
    <xf numFmtId="167" fontId="63" fillId="0" borderId="9" xfId="0" applyNumberFormat="1" applyFont="1" applyFill="1" applyBorder="1" applyAlignment="1">
      <alignment horizontal="center" vertical="center" wrapText="1"/>
    </xf>
    <xf numFmtId="167" fontId="19" fillId="0" borderId="68" xfId="1" applyNumberFormat="1" applyFont="1" applyFill="1" applyBorder="1" applyAlignment="1">
      <alignment horizontal="center" vertical="center"/>
    </xf>
    <xf numFmtId="0" fontId="3" fillId="0" borderId="39" xfId="0" applyFont="1" applyBorder="1" applyAlignment="1">
      <alignment vertical="center"/>
    </xf>
    <xf numFmtId="167" fontId="22" fillId="30" borderId="73" xfId="0" applyNumberFormat="1" applyFont="1" applyFill="1" applyBorder="1" applyAlignment="1">
      <alignment horizontal="center" vertical="center" wrapText="1"/>
    </xf>
    <xf numFmtId="167" fontId="22" fillId="30" borderId="18" xfId="0" applyNumberFormat="1" applyFont="1" applyFill="1" applyBorder="1" applyAlignment="1">
      <alignment horizontal="center" vertical="center" wrapText="1"/>
    </xf>
    <xf numFmtId="167" fontId="22" fillId="30" borderId="17" xfId="0" applyNumberFormat="1" applyFont="1" applyFill="1" applyBorder="1" applyAlignment="1">
      <alignment horizontal="center" vertical="center" wrapText="1"/>
    </xf>
    <xf numFmtId="0" fontId="3" fillId="0" borderId="53" xfId="0" applyFont="1" applyBorder="1" applyAlignment="1">
      <alignment vertical="center"/>
    </xf>
    <xf numFmtId="165" fontId="10" fillId="4" borderId="12" xfId="0" applyNumberFormat="1" applyFont="1" applyFill="1" applyBorder="1" applyAlignment="1">
      <alignment horizontal="center" vertical="center" textRotation="90" wrapText="1"/>
    </xf>
    <xf numFmtId="165" fontId="10" fillId="4" borderId="12" xfId="0" applyNumberFormat="1" applyFont="1" applyFill="1" applyBorder="1" applyAlignment="1">
      <alignment horizontal="center" vertical="center" textRotation="90"/>
    </xf>
    <xf numFmtId="165" fontId="10" fillId="4" borderId="68" xfId="0" applyNumberFormat="1" applyFont="1" applyFill="1" applyBorder="1" applyAlignment="1">
      <alignment horizontal="center" vertical="center" textRotation="90" wrapText="1"/>
    </xf>
    <xf numFmtId="0" fontId="34" fillId="0" borderId="8" xfId="0" applyFont="1" applyBorder="1" applyAlignment="1">
      <alignment horizontal="center" vertical="center" wrapText="1"/>
    </xf>
    <xf numFmtId="164" fontId="25" fillId="3" borderId="56" xfId="1" applyNumberFormat="1" applyFont="1" applyFill="1" applyBorder="1" applyAlignment="1">
      <alignment horizontal="left" vertical="top" wrapText="1"/>
    </xf>
    <xf numFmtId="1" fontId="7" fillId="29" borderId="26" xfId="1" applyNumberFormat="1" applyFont="1" applyFill="1" applyBorder="1" applyAlignment="1">
      <alignment horizontal="center" vertical="top"/>
    </xf>
    <xf numFmtId="164" fontId="19" fillId="29" borderId="42" xfId="1" applyNumberFormat="1" applyFont="1" applyFill="1" applyBorder="1" applyAlignment="1">
      <alignment horizontal="left" vertical="top" wrapText="1"/>
    </xf>
    <xf numFmtId="164" fontId="7" fillId="29" borderId="67" xfId="1" applyNumberFormat="1" applyFont="1" applyFill="1" applyBorder="1" applyAlignment="1">
      <alignment horizontal="center" vertical="top"/>
    </xf>
    <xf numFmtId="164" fontId="34" fillId="3" borderId="55" xfId="1" applyNumberFormat="1" applyFont="1" applyFill="1" applyBorder="1" applyAlignment="1">
      <alignment horizontal="left" vertical="top" wrapText="1"/>
    </xf>
    <xf numFmtId="164" fontId="34" fillId="3" borderId="56" xfId="1" applyNumberFormat="1" applyFont="1" applyFill="1" applyBorder="1" applyAlignment="1">
      <alignment horizontal="left" vertical="center" wrapText="1"/>
    </xf>
    <xf numFmtId="164" fontId="34" fillId="0" borderId="35" xfId="1" applyNumberFormat="1" applyFont="1" applyFill="1" applyBorder="1" applyAlignment="1">
      <alignment horizontal="center" vertical="center"/>
    </xf>
    <xf numFmtId="164" fontId="19" fillId="29" borderId="67" xfId="1" applyNumberFormat="1" applyFont="1" applyFill="1" applyBorder="1" applyAlignment="1">
      <alignment horizontal="center" vertical="top"/>
    </xf>
    <xf numFmtId="164" fontId="34" fillId="0" borderId="66" xfId="1" applyNumberFormat="1" applyFont="1" applyFill="1" applyBorder="1" applyAlignment="1">
      <alignment horizontal="center" vertical="top"/>
    </xf>
    <xf numFmtId="164" fontId="19" fillId="29" borderId="30" xfId="1" applyNumberFormat="1" applyFont="1" applyFill="1" applyBorder="1" applyAlignment="1">
      <alignment horizontal="left" vertical="center" wrapText="1"/>
    </xf>
    <xf numFmtId="0" fontId="34" fillId="0" borderId="8" xfId="0" applyFont="1" applyBorder="1" applyAlignment="1">
      <alignment horizontal="center" vertical="center" wrapText="1"/>
    </xf>
    <xf numFmtId="0" fontId="73" fillId="0" borderId="0" xfId="0" applyFont="1"/>
    <xf numFmtId="0" fontId="34" fillId="0" borderId="8" xfId="0" applyFont="1" applyBorder="1" applyAlignment="1">
      <alignment vertical="center" wrapText="1"/>
    </xf>
    <xf numFmtId="165" fontId="7" fillId="0" borderId="8" xfId="0" applyNumberFormat="1" applyFont="1" applyBorder="1" applyAlignment="1">
      <alignment horizontal="center" vertical="center" wrapText="1"/>
    </xf>
    <xf numFmtId="165" fontId="34" fillId="0" borderId="8" xfId="0" applyNumberFormat="1" applyFont="1" applyBorder="1" applyAlignment="1">
      <alignment horizontal="center" vertical="center" wrapText="1"/>
    </xf>
    <xf numFmtId="0" fontId="34" fillId="33" borderId="8" xfId="0" applyFont="1" applyFill="1" applyBorder="1" applyAlignment="1">
      <alignment horizontal="center" vertical="center" wrapText="1"/>
    </xf>
    <xf numFmtId="0" fontId="34" fillId="33" borderId="8" xfId="0" applyFont="1" applyFill="1" applyBorder="1" applyAlignment="1">
      <alignment vertical="center" wrapText="1"/>
    </xf>
    <xf numFmtId="0" fontId="34" fillId="33" borderId="8" xfId="0" applyFont="1" applyFill="1" applyBorder="1" applyAlignment="1">
      <alignment horizontal="justify" vertical="center" wrapText="1"/>
    </xf>
    <xf numFmtId="0" fontId="34" fillId="0" borderId="0" xfId="0" applyFont="1" applyAlignment="1">
      <alignment vertical="center" wrapText="1"/>
    </xf>
    <xf numFmtId="0" fontId="27" fillId="2" borderId="8" xfId="0" applyFont="1" applyFill="1" applyBorder="1" applyAlignment="1">
      <alignment horizontal="center" vertical="center" wrapText="1"/>
    </xf>
    <xf numFmtId="0" fontId="34" fillId="2" borderId="8" xfId="0" applyFont="1" applyFill="1" applyBorder="1" applyAlignment="1">
      <alignment vertical="center" wrapText="1"/>
    </xf>
    <xf numFmtId="0" fontId="34" fillId="0" borderId="8" xfId="0" applyFont="1" applyFill="1" applyBorder="1" applyAlignment="1">
      <alignment horizontal="center" vertical="center" wrapText="1"/>
    </xf>
    <xf numFmtId="165" fontId="34" fillId="0" borderId="8" xfId="0" applyNumberFormat="1" applyFont="1" applyFill="1" applyBorder="1" applyAlignment="1">
      <alignment horizontal="center" vertical="center" wrapText="1"/>
    </xf>
    <xf numFmtId="0" fontId="34" fillId="0" borderId="8" xfId="0" applyFont="1" applyFill="1" applyBorder="1" applyAlignment="1">
      <alignment vertical="center" wrapText="1"/>
    </xf>
    <xf numFmtId="0" fontId="7" fillId="0" borderId="8" xfId="0" applyFont="1" applyBorder="1" applyAlignment="1">
      <alignment vertical="center" wrapText="1"/>
    </xf>
    <xf numFmtId="0" fontId="7" fillId="0" borderId="8" xfId="0" applyFont="1" applyBorder="1" applyAlignment="1">
      <alignment vertical="center" wrapText="1"/>
    </xf>
    <xf numFmtId="0" fontId="34" fillId="2" borderId="8" xfId="0" applyFont="1" applyFill="1" applyBorder="1" applyAlignment="1">
      <alignment horizontal="justify" vertical="center" wrapText="1"/>
    </xf>
    <xf numFmtId="0" fontId="34" fillId="0" borderId="63" xfId="0" applyFont="1" applyBorder="1" applyAlignment="1">
      <alignment vertical="center" wrapText="1"/>
    </xf>
    <xf numFmtId="0" fontId="34" fillId="0" borderId="35" xfId="0" applyFont="1" applyBorder="1" applyAlignment="1">
      <alignment vertical="center" wrapText="1"/>
    </xf>
    <xf numFmtId="0" fontId="34" fillId="0" borderId="12" xfId="0" applyFont="1" applyBorder="1" applyAlignment="1">
      <alignment horizontal="left" vertical="center" wrapText="1"/>
    </xf>
    <xf numFmtId="0" fontId="34" fillId="0" borderId="76" xfId="0" applyFont="1" applyBorder="1" applyAlignment="1">
      <alignment vertical="center" wrapText="1"/>
    </xf>
    <xf numFmtId="0" fontId="34" fillId="0" borderId="0" xfId="0" applyFont="1" applyBorder="1" applyAlignment="1">
      <alignment vertical="center" wrapText="1"/>
    </xf>
    <xf numFmtId="0" fontId="34" fillId="0" borderId="11" xfId="0" applyFont="1" applyBorder="1" applyAlignment="1">
      <alignment horizontal="center" vertical="center" wrapText="1"/>
    </xf>
    <xf numFmtId="0" fontId="34" fillId="0" borderId="64" xfId="0" applyFont="1" applyBorder="1" applyAlignment="1">
      <alignment vertical="center" wrapText="1"/>
    </xf>
    <xf numFmtId="0" fontId="34" fillId="0" borderId="66" xfId="0" applyFont="1" applyBorder="1" applyAlignment="1">
      <alignment vertical="center" wrapText="1"/>
    </xf>
    <xf numFmtId="0" fontId="34" fillId="0" borderId="10" xfId="0" applyFont="1" applyBorder="1" applyAlignment="1">
      <alignment horizontal="center" vertical="center" wrapText="1"/>
    </xf>
    <xf numFmtId="0" fontId="34" fillId="0" borderId="8" xfId="0" applyFont="1" applyBorder="1" applyAlignment="1">
      <alignment horizontal="center"/>
    </xf>
    <xf numFmtId="0" fontId="27" fillId="33" borderId="8" xfId="0" applyFont="1" applyFill="1" applyBorder="1" applyAlignment="1">
      <alignment horizontal="center" vertical="center" wrapText="1"/>
    </xf>
    <xf numFmtId="0" fontId="34" fillId="33" borderId="8" xfId="0" applyFont="1" applyFill="1" applyBorder="1" applyAlignment="1">
      <alignment horizontal="center" vertical="center" wrapText="1"/>
    </xf>
    <xf numFmtId="0" fontId="3" fillId="0" borderId="0" xfId="0" applyFont="1"/>
    <xf numFmtId="0" fontId="0" fillId="0" borderId="0" xfId="0" applyAlignment="1">
      <alignment horizontal="left"/>
    </xf>
    <xf numFmtId="0" fontId="34" fillId="2" borderId="8" xfId="0" applyFont="1" applyFill="1" applyBorder="1" applyAlignment="1">
      <alignment horizontal="left" vertical="center" wrapText="1"/>
    </xf>
    <xf numFmtId="0" fontId="34" fillId="2" borderId="5" xfId="0" applyFont="1" applyFill="1" applyBorder="1" applyAlignment="1">
      <alignment horizontal="center" vertical="center" wrapText="1"/>
    </xf>
    <xf numFmtId="0" fontId="34" fillId="2" borderId="8" xfId="0" applyFont="1" applyFill="1" applyBorder="1" applyAlignment="1">
      <alignment vertical="top" wrapText="1"/>
    </xf>
    <xf numFmtId="0" fontId="0" fillId="0" borderId="0" xfId="0" applyAlignment="1">
      <alignment horizontal="center"/>
    </xf>
    <xf numFmtId="0" fontId="34" fillId="0" borderId="9" xfId="0" applyFont="1" applyBorder="1" applyAlignment="1">
      <alignment vertical="center" wrapText="1"/>
    </xf>
    <xf numFmtId="0" fontId="34" fillId="0" borderId="6" xfId="0" applyFont="1" applyBorder="1" applyAlignment="1">
      <alignment vertical="center" wrapText="1"/>
    </xf>
    <xf numFmtId="0" fontId="34" fillId="0" borderId="5" xfId="0" applyFont="1" applyBorder="1" applyAlignment="1">
      <alignment vertical="center" wrapText="1"/>
    </xf>
    <xf numFmtId="0" fontId="34" fillId="2" borderId="9" xfId="0" applyFont="1" applyFill="1" applyBorder="1" applyAlignment="1">
      <alignment vertical="center" wrapText="1"/>
    </xf>
    <xf numFmtId="0" fontId="34" fillId="2" borderId="6" xfId="0" applyFont="1" applyFill="1" applyBorder="1" applyAlignment="1">
      <alignment vertical="center" wrapText="1"/>
    </xf>
    <xf numFmtId="0" fontId="34" fillId="0" borderId="34" xfId="0" applyFont="1" applyBorder="1" applyAlignment="1">
      <alignment vertical="center" wrapText="1"/>
    </xf>
    <xf numFmtId="0" fontId="34" fillId="0" borderId="13" xfId="0" applyFont="1" applyBorder="1" applyAlignment="1">
      <alignment vertical="center" wrapText="1"/>
    </xf>
    <xf numFmtId="0" fontId="34" fillId="0" borderId="8" xfId="0" applyFont="1" applyBorder="1" applyAlignment="1">
      <alignment horizontal="left" vertical="center" wrapText="1"/>
    </xf>
    <xf numFmtId="0" fontId="4" fillId="0" borderId="8" xfId="0" applyFont="1" applyBorder="1" applyAlignment="1">
      <alignment horizontal="center" vertical="top" wrapText="1"/>
    </xf>
    <xf numFmtId="0" fontId="34" fillId="0" borderId="5" xfId="0" applyFont="1" applyBorder="1" applyAlignment="1">
      <alignment horizontal="center" vertical="center" wrapText="1"/>
    </xf>
    <xf numFmtId="0" fontId="34" fillId="0" borderId="8" xfId="0" applyFont="1" applyBorder="1" applyAlignment="1">
      <alignment horizontal="center" vertical="top" wrapText="1"/>
    </xf>
    <xf numFmtId="0" fontId="34" fillId="33" borderId="5" xfId="0" applyFont="1" applyFill="1" applyBorder="1" applyAlignment="1">
      <alignment horizontal="center" vertical="center" wrapText="1"/>
    </xf>
    <xf numFmtId="0" fontId="34" fillId="33" borderId="10" xfId="0" applyFont="1" applyFill="1" applyBorder="1" applyAlignment="1">
      <alignment horizontal="center" vertical="center" wrapText="1"/>
    </xf>
    <xf numFmtId="0" fontId="34" fillId="33" borderId="13" xfId="0" applyFont="1" applyFill="1" applyBorder="1" applyAlignment="1">
      <alignment horizontal="center" vertical="center" wrapText="1"/>
    </xf>
    <xf numFmtId="0" fontId="34" fillId="0" borderId="0" xfId="0" applyFont="1" applyAlignment="1">
      <alignment horizontal="center"/>
    </xf>
    <xf numFmtId="1" fontId="34" fillId="3" borderId="25" xfId="1" applyNumberFormat="1" applyFont="1" applyFill="1" applyBorder="1" applyAlignment="1">
      <alignment horizontal="center" vertical="top"/>
    </xf>
    <xf numFmtId="1" fontId="34" fillId="3" borderId="23" xfId="1" applyNumberFormat="1" applyFont="1" applyFill="1" applyBorder="1" applyAlignment="1">
      <alignment horizontal="center" vertical="top"/>
    </xf>
    <xf numFmtId="0" fontId="34" fillId="0" borderId="8" xfId="0" applyFont="1" applyBorder="1" applyAlignment="1">
      <alignment horizontal="center" vertical="center" wrapText="1"/>
    </xf>
    <xf numFmtId="0" fontId="34" fillId="0" borderId="8" xfId="0" applyFont="1" applyBorder="1" applyAlignment="1">
      <alignment vertical="center" wrapText="1"/>
    </xf>
    <xf numFmtId="0" fontId="34" fillId="0" borderId="5" xfId="0" applyFont="1" applyBorder="1" applyAlignment="1">
      <alignment horizontal="center" vertical="center" wrapText="1"/>
    </xf>
    <xf numFmtId="0" fontId="7" fillId="0" borderId="8" xfId="0" applyFont="1" applyBorder="1" applyAlignment="1">
      <alignment vertical="center" wrapText="1"/>
    </xf>
    <xf numFmtId="0" fontId="94" fillId="0" borderId="0" xfId="109" applyFont="1"/>
    <xf numFmtId="0" fontId="94" fillId="0" borderId="0" xfId="109" applyFont="1" applyAlignment="1">
      <alignment horizontal="left"/>
    </xf>
    <xf numFmtId="0" fontId="34" fillId="0" borderId="16" xfId="109" applyFont="1" applyBorder="1" applyAlignment="1">
      <alignment horizontal="left" vertical="top" wrapText="1"/>
    </xf>
    <xf numFmtId="0" fontId="94" fillId="0" borderId="8" xfId="109" applyFont="1" applyBorder="1" applyAlignment="1">
      <alignment horizontal="left"/>
    </xf>
    <xf numFmtId="0" fontId="34" fillId="0" borderId="8" xfId="109" applyFont="1" applyBorder="1" applyAlignment="1">
      <alignment horizontal="left" vertical="top" wrapText="1"/>
    </xf>
    <xf numFmtId="0" fontId="34" fillId="0" borderId="4" xfId="109" applyFont="1" applyBorder="1" applyAlignment="1">
      <alignment horizontal="left" vertical="top" wrapText="1"/>
    </xf>
    <xf numFmtId="0" fontId="25" fillId="0" borderId="8" xfId="109" applyFont="1" applyBorder="1" applyAlignment="1">
      <alignment horizontal="left" vertical="top" wrapText="1"/>
    </xf>
    <xf numFmtId="165" fontId="94" fillId="0" borderId="0" xfId="109" applyNumberFormat="1" applyFont="1"/>
    <xf numFmtId="165" fontId="34" fillId="0" borderId="8" xfId="109" applyNumberFormat="1" applyFont="1" applyBorder="1" applyAlignment="1">
      <alignment horizontal="left" vertical="top" wrapText="1"/>
    </xf>
    <xf numFmtId="0" fontId="27" fillId="2" borderId="16" xfId="109" applyFont="1" applyFill="1" applyBorder="1" applyAlignment="1">
      <alignment horizontal="left" vertical="top" wrapText="1"/>
    </xf>
    <xf numFmtId="0" fontId="34" fillId="2" borderId="8" xfId="109" applyFont="1" applyFill="1" applyBorder="1" applyAlignment="1">
      <alignment horizontal="left" vertical="top" wrapText="1"/>
    </xf>
    <xf numFmtId="0" fontId="34" fillId="2" borderId="4" xfId="109" applyFont="1" applyFill="1" applyBorder="1" applyAlignment="1">
      <alignment horizontal="left" vertical="top" wrapText="1"/>
    </xf>
    <xf numFmtId="165" fontId="34" fillId="0" borderId="8" xfId="109" applyNumberFormat="1" applyFont="1" applyBorder="1" applyAlignment="1">
      <alignment horizontal="center" vertical="top" wrapText="1"/>
    </xf>
    <xf numFmtId="165" fontId="4" fillId="0" borderId="8" xfId="109" applyNumberFormat="1" applyFont="1" applyBorder="1" applyAlignment="1">
      <alignment horizontal="center" vertical="top" wrapText="1"/>
    </xf>
    <xf numFmtId="0" fontId="96" fillId="2" borderId="8" xfId="109" applyFont="1" applyFill="1" applyBorder="1" applyAlignment="1">
      <alignment horizontal="left" vertical="top" wrapText="1"/>
    </xf>
    <xf numFmtId="0" fontId="4" fillId="0" borderId="4" xfId="109" applyFont="1" applyBorder="1" applyAlignment="1">
      <alignment horizontal="left" vertical="top" wrapText="1"/>
    </xf>
    <xf numFmtId="0" fontId="96" fillId="2" borderId="4" xfId="109" applyFont="1" applyFill="1" applyBorder="1" applyAlignment="1">
      <alignment horizontal="left" vertical="top" wrapText="1"/>
    </xf>
    <xf numFmtId="0" fontId="34" fillId="0" borderId="5" xfId="109" applyFont="1" applyBorder="1" applyAlignment="1">
      <alignment horizontal="left" vertical="top" wrapText="1"/>
    </xf>
    <xf numFmtId="165" fontId="4" fillId="3" borderId="8" xfId="109" applyNumberFormat="1" applyFont="1" applyFill="1" applyBorder="1" applyAlignment="1">
      <alignment horizontal="center" vertical="top" wrapText="1"/>
    </xf>
    <xf numFmtId="0" fontId="97" fillId="2" borderId="5" xfId="109" applyFont="1" applyFill="1" applyBorder="1" applyAlignment="1">
      <alignment horizontal="left" vertical="top" wrapText="1"/>
    </xf>
    <xf numFmtId="0" fontId="34" fillId="0" borderId="8" xfId="109" applyFont="1" applyBorder="1" applyAlignment="1">
      <alignment horizontal="center" vertical="top" wrapText="1"/>
    </xf>
    <xf numFmtId="0" fontId="4" fillId="0" borderId="8" xfId="109" applyFont="1" applyBorder="1" applyAlignment="1">
      <alignment horizontal="center" vertical="top" wrapText="1"/>
    </xf>
    <xf numFmtId="0" fontId="4" fillId="3" borderId="8" xfId="109" applyFont="1" applyFill="1" applyBorder="1" applyAlignment="1">
      <alignment horizontal="center" vertical="top" wrapText="1"/>
    </xf>
    <xf numFmtId="0" fontId="34" fillId="3" borderId="8" xfId="109" applyFont="1" applyFill="1" applyBorder="1" applyAlignment="1">
      <alignment horizontal="center" vertical="top" wrapText="1"/>
    </xf>
    <xf numFmtId="0" fontId="94" fillId="0" borderId="5" xfId="109" applyFont="1" applyBorder="1" applyAlignment="1">
      <alignment horizontal="left" vertical="top" wrapText="1"/>
    </xf>
    <xf numFmtId="0" fontId="94" fillId="0" borderId="8" xfId="109" applyFont="1" applyBorder="1" applyAlignment="1">
      <alignment horizontal="center" vertical="top" wrapText="1"/>
    </xf>
    <xf numFmtId="0" fontId="94" fillId="0" borderId="8" xfId="109" applyFont="1" applyBorder="1" applyAlignment="1">
      <alignment horizontal="left" vertical="top" wrapText="1"/>
    </xf>
    <xf numFmtId="0" fontId="94" fillId="0" borderId="4" xfId="109" applyFont="1" applyBorder="1" applyAlignment="1">
      <alignment horizontal="center" vertical="center" wrapText="1"/>
    </xf>
    <xf numFmtId="0" fontId="34" fillId="0" borderId="5" xfId="109" applyFont="1" applyBorder="1" applyAlignment="1">
      <alignment horizontal="left" vertical="top" wrapText="1"/>
    </xf>
    <xf numFmtId="165" fontId="34" fillId="0" borderId="8" xfId="109" applyNumberFormat="1" applyFont="1" applyBorder="1" applyAlignment="1">
      <alignment horizontal="center" vertical="center" wrapText="1"/>
    </xf>
    <xf numFmtId="0" fontId="25" fillId="0" borderId="8" xfId="109" applyFont="1" applyBorder="1" applyAlignment="1">
      <alignment horizontal="center" vertical="center" wrapText="1"/>
    </xf>
    <xf numFmtId="0" fontId="34" fillId="2" borderId="8" xfId="109" applyFont="1" applyFill="1" applyBorder="1" applyAlignment="1">
      <alignment horizontal="center" vertical="center" wrapText="1"/>
    </xf>
    <xf numFmtId="0" fontId="34" fillId="0" borderId="80" xfId="109" applyFont="1" applyBorder="1" applyAlignment="1">
      <alignment vertical="center" wrapText="1"/>
    </xf>
    <xf numFmtId="0" fontId="34" fillId="0" borderId="5" xfId="109" applyFont="1" applyBorder="1" applyAlignment="1">
      <alignment horizontal="left" vertical="center" wrapText="1"/>
    </xf>
    <xf numFmtId="0" fontId="34" fillId="0" borderId="8" xfId="109" applyFont="1" applyBorder="1" applyAlignment="1">
      <alignment horizontal="center" vertical="center" wrapText="1"/>
    </xf>
    <xf numFmtId="0" fontId="4" fillId="2" borderId="8" xfId="109" applyFont="1" applyFill="1" applyBorder="1" applyAlignment="1">
      <alignment horizontal="left" vertical="top" wrapText="1"/>
    </xf>
    <xf numFmtId="0" fontId="34" fillId="0" borderId="9" xfId="109" applyFont="1" applyBorder="1" applyAlignment="1">
      <alignment horizontal="left" vertical="top" wrapText="1"/>
    </xf>
    <xf numFmtId="0" fontId="7" fillId="0" borderId="8" xfId="0" applyFont="1" applyBorder="1" applyAlignment="1">
      <alignment horizontal="center" vertical="center" wrapText="1"/>
    </xf>
    <xf numFmtId="165" fontId="7" fillId="0" borderId="8" xfId="0" applyNumberFormat="1" applyFont="1" applyBorder="1" applyAlignment="1">
      <alignment vertical="center" wrapText="1"/>
    </xf>
    <xf numFmtId="0" fontId="7" fillId="0" borderId="8" xfId="0" applyFont="1" applyBorder="1" applyAlignment="1">
      <alignment horizontal="center"/>
    </xf>
    <xf numFmtId="0" fontId="7" fillId="0" borderId="5" xfId="0" applyFont="1" applyBorder="1" applyAlignment="1">
      <alignment horizontal="center" vertical="center" wrapText="1"/>
    </xf>
    <xf numFmtId="0" fontId="3" fillId="0" borderId="8" xfId="0" applyFont="1" applyBorder="1" applyAlignment="1">
      <alignment vertical="center" wrapText="1"/>
    </xf>
    <xf numFmtId="165" fontId="34" fillId="0" borderId="8" xfId="0" applyNumberFormat="1" applyFont="1" applyBorder="1" applyAlignment="1">
      <alignment vertical="center" wrapText="1"/>
    </xf>
    <xf numFmtId="0" fontId="25" fillId="0" borderId="0" xfId="51" applyFont="1"/>
    <xf numFmtId="0" fontId="25" fillId="0" borderId="0" xfId="51" applyFont="1" applyAlignment="1">
      <alignment horizontal="center"/>
    </xf>
    <xf numFmtId="0" fontId="25" fillId="0" borderId="0" xfId="51" applyFont="1" applyAlignment="1">
      <alignment horizontal="left"/>
    </xf>
    <xf numFmtId="0" fontId="12" fillId="0" borderId="0" xfId="51" applyFont="1"/>
    <xf numFmtId="0" fontId="25" fillId="0" borderId="0" xfId="51" applyFont="1" applyFill="1"/>
    <xf numFmtId="0" fontId="19" fillId="36" borderId="0" xfId="51" applyFont="1" applyFill="1"/>
    <xf numFmtId="165" fontId="25" fillId="36" borderId="8" xfId="51" applyNumberFormat="1" applyFont="1" applyFill="1" applyBorder="1" applyAlignment="1">
      <alignment horizontal="center" wrapText="1"/>
    </xf>
    <xf numFmtId="165" fontId="19" fillId="36" borderId="8" xfId="51" applyNumberFormat="1" applyFont="1" applyFill="1" applyBorder="1" applyAlignment="1">
      <alignment horizontal="center" wrapText="1"/>
    </xf>
    <xf numFmtId="0" fontId="19" fillId="0" borderId="8" xfId="51" applyFont="1" applyBorder="1" applyAlignment="1">
      <alignment wrapText="1"/>
    </xf>
    <xf numFmtId="0" fontId="72" fillId="36" borderId="8" xfId="51" applyFont="1" applyFill="1" applyBorder="1" applyAlignment="1">
      <alignment horizontal="center" wrapText="1"/>
    </xf>
    <xf numFmtId="0" fontId="25" fillId="0" borderId="12" xfId="51" applyFont="1" applyFill="1" applyBorder="1"/>
    <xf numFmtId="0" fontId="25" fillId="0" borderId="11" xfId="51" applyFont="1" applyFill="1" applyBorder="1"/>
    <xf numFmtId="0" fontId="19" fillId="36" borderId="0" xfId="51" applyFont="1" applyFill="1" applyAlignment="1">
      <alignment vertical="center"/>
    </xf>
    <xf numFmtId="165" fontId="25" fillId="0" borderId="8" xfId="51" applyNumberFormat="1" applyFont="1" applyFill="1" applyBorder="1" applyAlignment="1">
      <alignment horizontal="center" vertical="center" wrapText="1"/>
    </xf>
    <xf numFmtId="165" fontId="12" fillId="36" borderId="8" xfId="100" applyNumberFormat="1" applyFont="1" applyFill="1" applyBorder="1" applyAlignment="1">
      <alignment horizontal="center" vertical="center" wrapText="1"/>
    </xf>
    <xf numFmtId="165" fontId="25" fillId="36" borderId="8" xfId="51" applyNumberFormat="1" applyFont="1" applyFill="1" applyBorder="1" applyAlignment="1">
      <alignment horizontal="center" vertical="center" wrapText="1"/>
    </xf>
    <xf numFmtId="0" fontId="19" fillId="0" borderId="8" xfId="51" applyFont="1" applyBorder="1" applyAlignment="1">
      <alignment horizontal="left" vertical="center" wrapText="1"/>
    </xf>
    <xf numFmtId="0" fontId="72" fillId="36" borderId="8" xfId="51" applyFont="1" applyFill="1" applyBorder="1" applyAlignment="1">
      <alignment horizontal="center" vertical="center" wrapText="1"/>
    </xf>
    <xf numFmtId="0" fontId="25" fillId="0" borderId="8" xfId="51" applyFont="1" applyFill="1" applyBorder="1" applyAlignment="1">
      <alignment vertical="center"/>
    </xf>
    <xf numFmtId="0" fontId="25" fillId="0" borderId="0" xfId="51" applyFont="1" applyAlignment="1">
      <alignment horizontal="center" vertical="center"/>
    </xf>
    <xf numFmtId="0" fontId="19" fillId="0" borderId="8" xfId="51" applyFont="1" applyBorder="1" applyAlignment="1">
      <alignment vertical="center" wrapText="1"/>
    </xf>
    <xf numFmtId="0" fontId="25" fillId="0" borderId="10" xfId="51" applyFont="1" applyFill="1" applyBorder="1" applyAlignment="1">
      <alignment vertical="center"/>
    </xf>
    <xf numFmtId="165" fontId="25" fillId="0" borderId="8" xfId="51" applyNumberFormat="1" applyFont="1" applyFill="1" applyBorder="1" applyAlignment="1">
      <alignment horizontal="center" wrapText="1"/>
    </xf>
    <xf numFmtId="0" fontId="25" fillId="0" borderId="8" xfId="51" applyFont="1" applyFill="1" applyBorder="1" applyAlignment="1">
      <alignment wrapText="1"/>
    </xf>
    <xf numFmtId="0" fontId="72" fillId="0" borderId="8" xfId="51" applyFont="1" applyFill="1" applyBorder="1" applyAlignment="1">
      <alignment horizontal="center" wrapText="1"/>
    </xf>
    <xf numFmtId="0" fontId="34" fillId="0" borderId="8" xfId="51" applyFont="1" applyFill="1" applyBorder="1" applyAlignment="1">
      <alignment horizontal="center" vertical="center" wrapText="1"/>
    </xf>
    <xf numFmtId="0" fontId="19" fillId="37" borderId="0" xfId="51" applyFont="1" applyFill="1"/>
    <xf numFmtId="165" fontId="19" fillId="37" borderId="8" xfId="51" applyNumberFormat="1" applyFont="1" applyFill="1" applyBorder="1" applyAlignment="1">
      <alignment horizontal="center" wrapText="1"/>
    </xf>
    <xf numFmtId="0" fontId="102" fillId="37" borderId="8" xfId="51" applyFont="1" applyFill="1" applyBorder="1" applyAlignment="1">
      <alignment wrapText="1"/>
    </xf>
    <xf numFmtId="0" fontId="72" fillId="37" borderId="8" xfId="51" applyFont="1" applyFill="1" applyBorder="1" applyAlignment="1">
      <alignment horizontal="center" wrapText="1"/>
    </xf>
    <xf numFmtId="165" fontId="25" fillId="36" borderId="66" xfId="51" applyNumberFormat="1" applyFont="1" applyFill="1" applyBorder="1" applyAlignment="1">
      <alignment wrapText="1"/>
    </xf>
    <xf numFmtId="0" fontId="25" fillId="36" borderId="66" xfId="51" applyFont="1" applyFill="1" applyBorder="1" applyAlignment="1">
      <alignment wrapText="1"/>
    </xf>
    <xf numFmtId="0" fontId="25" fillId="0" borderId="0" xfId="51" applyFont="1" applyFill="1" applyAlignment="1">
      <alignment horizontal="center" vertical="center"/>
    </xf>
    <xf numFmtId="165" fontId="25" fillId="0" borderId="8" xfId="51" applyNumberFormat="1" applyFont="1" applyBorder="1" applyAlignment="1">
      <alignment horizontal="center" vertical="center" wrapText="1"/>
    </xf>
    <xf numFmtId="0" fontId="12" fillId="0" borderId="9" xfId="9" applyFont="1" applyFill="1" applyBorder="1" applyAlignment="1">
      <alignment horizontal="center" vertical="center" wrapText="1"/>
    </xf>
    <xf numFmtId="0" fontId="34" fillId="0" borderId="76" xfId="51" applyFont="1" applyFill="1" applyBorder="1" applyAlignment="1">
      <alignment horizontal="center" vertical="top" wrapText="1"/>
    </xf>
    <xf numFmtId="165" fontId="19" fillId="37" borderId="8" xfId="51" applyNumberFormat="1" applyFont="1" applyFill="1" applyBorder="1" applyAlignment="1">
      <alignment horizontal="center" vertical="center" wrapText="1"/>
    </xf>
    <xf numFmtId="0" fontId="19" fillId="37" borderId="8" xfId="51" applyFont="1" applyFill="1" applyBorder="1" applyAlignment="1">
      <alignment wrapText="1"/>
    </xf>
    <xf numFmtId="0" fontId="72" fillId="37" borderId="9" xfId="9" applyFont="1" applyFill="1" applyBorder="1" applyAlignment="1">
      <alignment horizontal="center" vertical="center" wrapText="1"/>
    </xf>
    <xf numFmtId="0" fontId="19" fillId="37" borderId="0" xfId="51" applyFont="1" applyFill="1" applyAlignment="1">
      <alignment horizontal="center" vertical="center"/>
    </xf>
    <xf numFmtId="0" fontId="25" fillId="0" borderId="8" xfId="51" applyFont="1" applyBorder="1" applyAlignment="1">
      <alignment horizontal="left" vertical="center" wrapText="1"/>
    </xf>
    <xf numFmtId="0" fontId="12" fillId="0" borderId="9" xfId="51" applyFont="1" applyBorder="1" applyAlignment="1">
      <alignment horizontal="center" vertical="center" wrapText="1"/>
    </xf>
    <xf numFmtId="165" fontId="12" fillId="0" borderId="8" xfId="51" applyNumberFormat="1" applyFont="1" applyBorder="1" applyAlignment="1">
      <alignment horizontal="center" vertical="center" wrapText="1"/>
    </xf>
    <xf numFmtId="0" fontId="19" fillId="0" borderId="8" xfId="51" applyFont="1" applyFill="1" applyBorder="1" applyAlignment="1">
      <alignment horizontal="left" vertical="center" wrapText="1"/>
    </xf>
    <xf numFmtId="0" fontId="12" fillId="0" borderId="9" xfId="51" applyFont="1" applyFill="1" applyBorder="1" applyAlignment="1">
      <alignment horizontal="center" vertical="center" wrapText="1"/>
    </xf>
    <xf numFmtId="0" fontId="96" fillId="0" borderId="8" xfId="51" applyFont="1" applyFill="1" applyBorder="1" applyAlignment="1">
      <alignment horizontal="center" vertical="top" wrapText="1"/>
    </xf>
    <xf numFmtId="0" fontId="96" fillId="0" borderId="10" xfId="51" applyFont="1" applyFill="1" applyBorder="1" applyAlignment="1">
      <alignment horizontal="center" vertical="top" wrapText="1"/>
    </xf>
    <xf numFmtId="0" fontId="12" fillId="0" borderId="8" xfId="51" applyFont="1" applyBorder="1" applyAlignment="1">
      <alignment horizontal="center" wrapText="1"/>
    </xf>
    <xf numFmtId="0" fontId="12" fillId="0" borderId="12" xfId="51" applyFont="1" applyBorder="1" applyAlignment="1">
      <alignment horizontal="center" wrapText="1"/>
    </xf>
    <xf numFmtId="0" fontId="103" fillId="0" borderId="8" xfId="9" applyFont="1" applyBorder="1" applyAlignment="1">
      <alignment horizontal="center" wrapText="1"/>
    </xf>
    <xf numFmtId="0" fontId="34" fillId="0" borderId="12" xfId="51" applyFont="1" applyFill="1" applyBorder="1" applyAlignment="1">
      <alignment horizontal="center" vertical="center" wrapText="1"/>
    </xf>
    <xf numFmtId="0" fontId="12" fillId="0" borderId="9" xfId="51" applyFont="1" applyBorder="1" applyAlignment="1">
      <alignment horizontal="centerContinuous" wrapText="1"/>
    </xf>
    <xf numFmtId="0" fontId="12" fillId="0" borderId="8" xfId="51" applyFont="1" applyBorder="1" applyAlignment="1">
      <alignment horizontal="centerContinuous" wrapText="1"/>
    </xf>
    <xf numFmtId="0" fontId="12" fillId="0" borderId="5" xfId="51" applyFont="1" applyBorder="1" applyAlignment="1">
      <alignment horizontal="centerContinuous" wrapText="1"/>
    </xf>
    <xf numFmtId="0" fontId="25" fillId="36" borderId="35" xfId="51" applyFont="1" applyFill="1" applyBorder="1" applyAlignment="1">
      <alignment wrapText="1"/>
    </xf>
    <xf numFmtId="0" fontId="25" fillId="36" borderId="35" xfId="51" applyFont="1" applyFill="1" applyBorder="1" applyAlignment="1"/>
    <xf numFmtId="0" fontId="25" fillId="36" borderId="0" xfId="51" applyFont="1" applyFill="1" applyBorder="1" applyAlignment="1">
      <alignment horizontal="centerContinuous" wrapText="1"/>
    </xf>
    <xf numFmtId="0" fontId="25" fillId="36" borderId="0" xfId="51" applyFont="1" applyFill="1" applyBorder="1" applyAlignment="1">
      <alignment horizontal="left"/>
    </xf>
    <xf numFmtId="0" fontId="12" fillId="36" borderId="0" xfId="51" applyFont="1" applyFill="1" applyBorder="1" applyAlignment="1">
      <alignment wrapText="1"/>
    </xf>
    <xf numFmtId="0" fontId="25" fillId="36" borderId="0" xfId="51" applyFont="1" applyFill="1" applyAlignment="1">
      <alignment horizontal="left" vertical="center"/>
    </xf>
    <xf numFmtId="0" fontId="25" fillId="36" borderId="0" xfId="51" applyFont="1" applyFill="1" applyBorder="1" applyAlignment="1">
      <alignment horizontal="left" vertical="center" wrapText="1"/>
    </xf>
    <xf numFmtId="0" fontId="12" fillId="36" borderId="0" xfId="51" applyFont="1" applyFill="1" applyBorder="1" applyAlignment="1">
      <alignment horizontal="left" vertical="center" wrapText="1"/>
    </xf>
    <xf numFmtId="49" fontId="83" fillId="0" borderId="10" xfId="100" applyNumberFormat="1" applyFont="1" applyFill="1" applyBorder="1" applyAlignment="1">
      <alignment horizontal="left" vertical="top" wrapText="1"/>
    </xf>
    <xf numFmtId="0" fontId="19" fillId="36" borderId="12" xfId="51" applyFont="1" applyFill="1" applyBorder="1"/>
    <xf numFmtId="0" fontId="25" fillId="36" borderId="0" xfId="51" applyFont="1" applyFill="1"/>
    <xf numFmtId="0" fontId="25" fillId="36" borderId="0" xfId="51" applyFont="1" applyFill="1" applyAlignment="1">
      <alignment horizontal="center"/>
    </xf>
    <xf numFmtId="0" fontId="19" fillId="36" borderId="0" xfId="51" applyFont="1" applyFill="1" applyBorder="1" applyAlignment="1">
      <alignment horizontal="center" wrapText="1"/>
    </xf>
    <xf numFmtId="0" fontId="19" fillId="36" borderId="0" xfId="51" applyFont="1" applyFill="1" applyBorder="1" applyAlignment="1">
      <alignment horizontal="centerContinuous" wrapText="1"/>
    </xf>
    <xf numFmtId="0" fontId="25" fillId="0" borderId="8" xfId="0" applyFont="1" applyBorder="1" applyAlignment="1">
      <alignment horizontal="center" vertical="center" wrapText="1"/>
    </xf>
    <xf numFmtId="165" fontId="25" fillId="0" borderId="8" xfId="0" applyNumberFormat="1" applyFont="1" applyBorder="1" applyAlignment="1">
      <alignment horizontal="center" vertical="center" wrapText="1"/>
    </xf>
    <xf numFmtId="0" fontId="10" fillId="0" borderId="8" xfId="118" applyFont="1" applyBorder="1" applyAlignment="1">
      <alignment horizontal="left" vertical="center" wrapText="1"/>
    </xf>
    <xf numFmtId="165" fontId="19" fillId="0" borderId="0" xfId="51" applyNumberFormat="1" applyFont="1" applyAlignment="1">
      <alignment horizontal="center"/>
    </xf>
    <xf numFmtId="0" fontId="25" fillId="0" borderId="8" xfId="51" applyFont="1" applyFill="1" applyBorder="1"/>
    <xf numFmtId="0" fontId="12" fillId="0" borderId="8" xfId="51" applyFont="1" applyBorder="1"/>
    <xf numFmtId="0" fontId="25" fillId="0" borderId="8" xfId="51" applyFont="1" applyBorder="1" applyAlignment="1">
      <alignment horizontal="center"/>
    </xf>
    <xf numFmtId="167" fontId="30" fillId="0" borderId="27" xfId="1" applyNumberFormat="1" applyFont="1" applyFill="1" applyBorder="1" applyAlignment="1">
      <alignment horizontal="center" vertical="top"/>
    </xf>
    <xf numFmtId="167" fontId="30" fillId="0" borderId="28" xfId="1" applyNumberFormat="1" applyFont="1" applyFill="1" applyBorder="1" applyAlignment="1">
      <alignment horizontal="center" vertical="top"/>
    </xf>
    <xf numFmtId="167" fontId="34" fillId="0" borderId="28" xfId="0" applyNumberFormat="1" applyFont="1" applyBorder="1" applyAlignment="1">
      <alignment horizontal="center" vertical="center" wrapText="1"/>
    </xf>
    <xf numFmtId="167" fontId="30" fillId="0" borderId="55" xfId="1" applyNumberFormat="1" applyFont="1" applyFill="1" applyBorder="1" applyAlignment="1">
      <alignment horizontal="center" vertical="top"/>
    </xf>
    <xf numFmtId="167" fontId="65" fillId="29" borderId="54" xfId="1" applyNumberFormat="1" applyFont="1" applyFill="1" applyBorder="1" applyAlignment="1">
      <alignment horizontal="center" vertical="top"/>
    </xf>
    <xf numFmtId="167" fontId="30" fillId="0" borderId="29" xfId="1" applyNumberFormat="1" applyFont="1" applyFill="1" applyBorder="1" applyAlignment="1">
      <alignment horizontal="center" vertical="top"/>
    </xf>
    <xf numFmtId="167" fontId="19" fillId="29" borderId="52" xfId="1" applyNumberFormat="1" applyFont="1" applyFill="1" applyBorder="1" applyAlignment="1">
      <alignment horizontal="center" vertical="top"/>
    </xf>
    <xf numFmtId="167" fontId="34" fillId="0" borderId="56" xfId="0" applyNumberFormat="1" applyFont="1" applyBorder="1" applyAlignment="1">
      <alignment horizontal="center" vertical="center" wrapText="1"/>
    </xf>
    <xf numFmtId="167" fontId="34" fillId="0" borderId="55" xfId="0" applyNumberFormat="1" applyFont="1" applyBorder="1" applyAlignment="1">
      <alignment horizontal="center" vertical="center" wrapText="1"/>
    </xf>
    <xf numFmtId="167" fontId="19" fillId="29" borderId="42" xfId="1" applyNumberFormat="1" applyFont="1" applyFill="1" applyBorder="1" applyAlignment="1">
      <alignment horizontal="center" vertical="center"/>
    </xf>
    <xf numFmtId="167" fontId="30" fillId="0" borderId="56" xfId="1" applyNumberFormat="1" applyFont="1" applyFill="1" applyBorder="1" applyAlignment="1">
      <alignment horizontal="center" vertical="top"/>
    </xf>
    <xf numFmtId="167" fontId="25" fillId="0" borderId="56" xfId="0" applyNumberFormat="1" applyFont="1" applyBorder="1" applyAlignment="1">
      <alignment horizontal="center" vertical="center" wrapText="1"/>
    </xf>
    <xf numFmtId="167" fontId="25" fillId="0" borderId="28" xfId="0" applyNumberFormat="1" applyFont="1" applyBorder="1" applyAlignment="1">
      <alignment horizontal="center" vertical="center" wrapText="1"/>
    </xf>
    <xf numFmtId="167" fontId="34" fillId="0" borderId="29" xfId="0" applyNumberFormat="1" applyFont="1" applyBorder="1" applyAlignment="1">
      <alignment horizontal="center" vertical="center" wrapText="1"/>
    </xf>
    <xf numFmtId="0" fontId="19" fillId="0" borderId="42" xfId="1" applyNumberFormat="1" applyFont="1" applyFill="1" applyBorder="1" applyAlignment="1">
      <alignment horizontal="center" vertical="center"/>
    </xf>
    <xf numFmtId="0" fontId="19" fillId="3" borderId="42" xfId="1" applyNumberFormat="1" applyFont="1" applyFill="1" applyBorder="1" applyAlignment="1">
      <alignment horizontal="center" vertical="center"/>
    </xf>
    <xf numFmtId="171" fontId="22" fillId="30" borderId="25" xfId="0" applyNumberFormat="1" applyFont="1" applyFill="1" applyBorder="1" applyAlignment="1">
      <alignment horizontal="center" vertical="center" wrapText="1"/>
    </xf>
    <xf numFmtId="171" fontId="22" fillId="30" borderId="11" xfId="0" applyNumberFormat="1" applyFont="1" applyFill="1" applyBorder="1" applyAlignment="1">
      <alignment horizontal="center" vertical="center" wrapText="1"/>
    </xf>
    <xf numFmtId="171" fontId="22" fillId="30" borderId="75" xfId="0" applyNumberFormat="1" applyFont="1" applyFill="1" applyBorder="1" applyAlignment="1">
      <alignment horizontal="center" vertical="center" wrapText="1"/>
    </xf>
    <xf numFmtId="171" fontId="22" fillId="0" borderId="1" xfId="0" applyNumberFormat="1" applyFont="1" applyFill="1" applyBorder="1" applyAlignment="1">
      <alignment horizontal="center" vertical="center" wrapText="1"/>
    </xf>
    <xf numFmtId="171" fontId="22" fillId="0" borderId="14" xfId="0" applyNumberFormat="1" applyFont="1" applyFill="1" applyBorder="1" applyAlignment="1">
      <alignment horizontal="center" vertical="center" wrapText="1"/>
    </xf>
    <xf numFmtId="167" fontId="30" fillId="0" borderId="14" xfId="1" applyNumberFormat="1" applyFont="1" applyFill="1" applyBorder="1" applyAlignment="1">
      <alignment horizontal="center" vertical="center"/>
    </xf>
    <xf numFmtId="171" fontId="22" fillId="0" borderId="15" xfId="0" applyNumberFormat="1" applyFont="1" applyFill="1" applyBorder="1" applyAlignment="1">
      <alignment horizontal="center" vertical="center" wrapText="1"/>
    </xf>
    <xf numFmtId="171" fontId="22" fillId="30" borderId="1" xfId="0" applyNumberFormat="1" applyFont="1" applyFill="1" applyBorder="1" applyAlignment="1">
      <alignment horizontal="center" vertical="center" wrapText="1"/>
    </xf>
    <xf numFmtId="171" fontId="22" fillId="30" borderId="14" xfId="0" applyNumberFormat="1" applyFont="1" applyFill="1" applyBorder="1" applyAlignment="1">
      <alignment horizontal="center" vertical="center" wrapText="1"/>
    </xf>
    <xf numFmtId="171" fontId="22" fillId="30" borderId="15" xfId="0" applyNumberFormat="1" applyFont="1" applyFill="1" applyBorder="1" applyAlignment="1">
      <alignment horizontal="center" vertical="center" wrapText="1"/>
    </xf>
    <xf numFmtId="167" fontId="19" fillId="0" borderId="8" xfId="1" applyNumberFormat="1" applyFont="1" applyFill="1" applyBorder="1" applyAlignment="1">
      <alignment horizontal="center" vertical="center"/>
    </xf>
    <xf numFmtId="167" fontId="19" fillId="0" borderId="12" xfId="1" applyNumberFormat="1" applyFont="1" applyFill="1" applyBorder="1" applyAlignment="1">
      <alignment horizontal="center" vertical="center"/>
    </xf>
    <xf numFmtId="0" fontId="34" fillId="2" borderId="13" xfId="0" applyFont="1" applyFill="1" applyBorder="1" applyAlignment="1">
      <alignment horizontal="left" vertical="center" wrapText="1"/>
    </xf>
    <xf numFmtId="167" fontId="19" fillId="0" borderId="1" xfId="1" applyNumberFormat="1" applyFont="1" applyFill="1" applyBorder="1" applyAlignment="1">
      <alignment horizontal="center" vertical="center"/>
    </xf>
    <xf numFmtId="167" fontId="19" fillId="0" borderId="14" xfId="1" applyNumberFormat="1" applyFont="1" applyFill="1" applyBorder="1" applyAlignment="1">
      <alignment horizontal="center" vertical="center"/>
    </xf>
    <xf numFmtId="167" fontId="19" fillId="0" borderId="15" xfId="1" applyNumberFormat="1" applyFont="1" applyFill="1" applyBorder="1" applyAlignment="1">
      <alignment horizontal="center" vertical="center"/>
    </xf>
    <xf numFmtId="167" fontId="19" fillId="0" borderId="4" xfId="1" applyNumberFormat="1" applyFont="1" applyFill="1" applyBorder="1" applyAlignment="1">
      <alignment horizontal="center" vertical="center"/>
    </xf>
    <xf numFmtId="167" fontId="19" fillId="0" borderId="16" xfId="1" applyNumberFormat="1" applyFont="1" applyFill="1" applyBorder="1" applyAlignment="1">
      <alignment horizontal="center" vertical="center"/>
    </xf>
    <xf numFmtId="167" fontId="19" fillId="0" borderId="18" xfId="1" applyNumberFormat="1" applyFont="1" applyFill="1" applyBorder="1" applyAlignment="1">
      <alignment horizontal="center" vertical="center"/>
    </xf>
    <xf numFmtId="167" fontId="19" fillId="0" borderId="17" xfId="1" applyNumberFormat="1" applyFont="1" applyFill="1" applyBorder="1" applyAlignment="1">
      <alignment horizontal="center" vertical="center"/>
    </xf>
    <xf numFmtId="167" fontId="19" fillId="0" borderId="22" xfId="1" applyNumberFormat="1" applyFont="1" applyFill="1" applyBorder="1" applyAlignment="1">
      <alignment horizontal="center" vertical="center"/>
    </xf>
    <xf numFmtId="167" fontId="19" fillId="0" borderId="10" xfId="1" applyNumberFormat="1" applyFont="1" applyFill="1" applyBorder="1" applyAlignment="1">
      <alignment horizontal="center" vertical="center"/>
    </xf>
    <xf numFmtId="167" fontId="19" fillId="0" borderId="65" xfId="1" applyNumberFormat="1" applyFont="1" applyFill="1" applyBorder="1" applyAlignment="1">
      <alignment horizontal="center" vertical="center"/>
    </xf>
    <xf numFmtId="167" fontId="19" fillId="0" borderId="23" xfId="1" applyNumberFormat="1" applyFont="1" applyFill="1" applyBorder="1" applyAlignment="1">
      <alignment horizontal="center" vertical="center"/>
    </xf>
    <xf numFmtId="1" fontId="7" fillId="28" borderId="30" xfId="1" applyNumberFormat="1" applyFont="1" applyFill="1" applyBorder="1" applyAlignment="1">
      <alignment horizontal="center" vertical="top"/>
    </xf>
    <xf numFmtId="169" fontId="19" fillId="28" borderId="31" xfId="1" applyNumberFormat="1" applyFont="1" applyFill="1" applyBorder="1" applyAlignment="1">
      <alignment horizontal="center" vertical="top"/>
    </xf>
    <xf numFmtId="164" fontId="19" fillId="28" borderId="72" xfId="1" applyNumberFormat="1" applyFont="1" applyFill="1" applyBorder="1" applyAlignment="1">
      <alignment horizontal="left" vertical="top" wrapText="1"/>
    </xf>
    <xf numFmtId="167" fontId="19" fillId="28" borderId="30" xfId="1" applyNumberFormat="1" applyFont="1" applyFill="1" applyBorder="1" applyAlignment="1">
      <alignment horizontal="center" vertical="center"/>
    </xf>
    <xf numFmtId="167" fontId="19" fillId="28" borderId="26" xfId="1" applyNumberFormat="1" applyFont="1" applyFill="1" applyBorder="1" applyAlignment="1">
      <alignment horizontal="center" vertical="center"/>
    </xf>
    <xf numFmtId="167" fontId="19" fillId="28" borderId="31" xfId="1" applyNumberFormat="1" applyFont="1" applyFill="1" applyBorder="1" applyAlignment="1">
      <alignment horizontal="center" vertical="center"/>
    </xf>
    <xf numFmtId="164" fontId="19" fillId="28" borderId="72" xfId="1" applyNumberFormat="1" applyFont="1" applyFill="1" applyBorder="1" applyAlignment="1">
      <alignment horizontal="left" vertical="center" wrapText="1"/>
    </xf>
    <xf numFmtId="1" fontId="19" fillId="28" borderId="30" xfId="1" applyNumberFormat="1" applyFont="1" applyFill="1" applyBorder="1" applyAlignment="1">
      <alignment horizontal="center" vertical="center"/>
    </xf>
    <xf numFmtId="169" fontId="19" fillId="28" borderId="31" xfId="1" applyNumberFormat="1" applyFont="1" applyFill="1" applyBorder="1" applyAlignment="1">
      <alignment horizontal="center" vertical="center"/>
    </xf>
    <xf numFmtId="0" fontId="14" fillId="0" borderId="33" xfId="0" applyFont="1" applyFill="1" applyBorder="1" applyAlignment="1">
      <alignment horizontal="center" vertical="center" wrapText="1"/>
    </xf>
    <xf numFmtId="165" fontId="4" fillId="0" borderId="0" xfId="0" applyNumberFormat="1" applyFont="1" applyAlignment="1">
      <alignment horizontal="right" vertical="top"/>
    </xf>
    <xf numFmtId="0" fontId="15" fillId="0" borderId="0" xfId="0" applyFont="1" applyAlignment="1">
      <alignment horizontal="right" vertical="top"/>
    </xf>
    <xf numFmtId="0" fontId="15" fillId="0" borderId="0" xfId="0" applyNumberFormat="1" applyFont="1" applyAlignment="1">
      <alignment horizontal="right" vertical="top"/>
    </xf>
    <xf numFmtId="0" fontId="3" fillId="0" borderId="0" xfId="0" applyNumberFormat="1" applyFont="1" applyAlignment="1">
      <alignment horizontal="right" vertical="top"/>
    </xf>
    <xf numFmtId="165" fontId="37" fillId="0" borderId="0" xfId="0" applyNumberFormat="1" applyFont="1" applyAlignment="1">
      <alignment horizontal="right" vertical="top"/>
    </xf>
    <xf numFmtId="167" fontId="10" fillId="0" borderId="4" xfId="0" applyNumberFormat="1" applyFont="1" applyFill="1" applyBorder="1" applyAlignment="1">
      <alignment horizontal="right" vertical="top" wrapText="1"/>
    </xf>
    <xf numFmtId="167" fontId="25" fillId="0" borderId="16" xfId="1" applyNumberFormat="1" applyFont="1" applyFill="1" applyBorder="1" applyAlignment="1">
      <alignment horizontal="right" vertical="top"/>
    </xf>
    <xf numFmtId="167" fontId="10" fillId="0" borderId="9" xfId="0" applyNumberFormat="1" applyFont="1" applyFill="1" applyBorder="1" applyAlignment="1">
      <alignment horizontal="right" vertical="top" wrapText="1"/>
    </xf>
    <xf numFmtId="167" fontId="10" fillId="0" borderId="8" xfId="0" applyNumberFormat="1" applyFont="1" applyFill="1" applyBorder="1" applyAlignment="1">
      <alignment horizontal="right" vertical="top" wrapText="1"/>
    </xf>
    <xf numFmtId="167" fontId="23" fillId="0" borderId="9" xfId="0" applyNumberFormat="1" applyFont="1" applyFill="1" applyBorder="1" applyAlignment="1">
      <alignment horizontal="right" vertical="top" wrapText="1"/>
    </xf>
    <xf numFmtId="167" fontId="23" fillId="0" borderId="8" xfId="0" applyNumberFormat="1" applyFont="1" applyFill="1" applyBorder="1" applyAlignment="1">
      <alignment horizontal="right" vertical="top" wrapText="1"/>
    </xf>
    <xf numFmtId="167" fontId="16" fillId="0" borderId="9" xfId="0" applyNumberFormat="1" applyFont="1" applyFill="1" applyBorder="1" applyAlignment="1">
      <alignment horizontal="right" vertical="top" wrapText="1"/>
    </xf>
    <xf numFmtId="167" fontId="16" fillId="0" borderId="8" xfId="0" applyNumberFormat="1" applyFont="1" applyFill="1" applyBorder="1" applyAlignment="1">
      <alignment horizontal="right" vertical="top" wrapText="1"/>
    </xf>
    <xf numFmtId="167" fontId="12" fillId="0" borderId="8" xfId="0" applyNumberFormat="1" applyFont="1" applyFill="1" applyBorder="1" applyAlignment="1">
      <alignment horizontal="right" vertical="top" wrapText="1"/>
    </xf>
    <xf numFmtId="167" fontId="10" fillId="0" borderId="9" xfId="2" applyNumberFormat="1" applyFont="1" applyFill="1" applyBorder="1" applyAlignment="1">
      <alignment horizontal="right" vertical="top"/>
    </xf>
    <xf numFmtId="167" fontId="10" fillId="0" borderId="8" xfId="2" applyNumberFormat="1" applyFont="1" applyFill="1" applyBorder="1" applyAlignment="1">
      <alignment horizontal="right" vertical="top"/>
    </xf>
    <xf numFmtId="167" fontId="10" fillId="0" borderId="22" xfId="0" applyNumberFormat="1" applyFont="1" applyFill="1" applyBorder="1" applyAlignment="1">
      <alignment horizontal="right" vertical="top" wrapText="1"/>
    </xf>
    <xf numFmtId="167" fontId="25" fillId="0" borderId="65" xfId="1" applyNumberFormat="1" applyFont="1" applyFill="1" applyBorder="1" applyAlignment="1">
      <alignment horizontal="right" vertical="top"/>
    </xf>
    <xf numFmtId="167" fontId="16" fillId="0" borderId="64" xfId="0" applyNumberFormat="1" applyFont="1" applyFill="1" applyBorder="1" applyAlignment="1">
      <alignment horizontal="right" vertical="top" wrapText="1"/>
    </xf>
    <xf numFmtId="167" fontId="16" fillId="0" borderId="10" xfId="0" applyNumberFormat="1" applyFont="1" applyFill="1" applyBorder="1" applyAlignment="1">
      <alignment horizontal="right" vertical="top" wrapText="1"/>
    </xf>
    <xf numFmtId="167" fontId="12" fillId="0" borderId="10" xfId="0" applyNumberFormat="1" applyFont="1" applyFill="1" applyBorder="1" applyAlignment="1">
      <alignment horizontal="right" vertical="top" wrapText="1"/>
    </xf>
    <xf numFmtId="167" fontId="10" fillId="0" borderId="10" xfId="0" applyNumberFormat="1" applyFont="1" applyFill="1" applyBorder="1" applyAlignment="1">
      <alignment horizontal="right" vertical="top" wrapText="1"/>
    </xf>
    <xf numFmtId="167" fontId="10" fillId="0" borderId="23" xfId="0" applyNumberFormat="1" applyFont="1" applyFill="1" applyBorder="1" applyAlignment="1">
      <alignment horizontal="right" vertical="top" wrapText="1"/>
    </xf>
    <xf numFmtId="167" fontId="25" fillId="0" borderId="68" xfId="1" applyNumberFormat="1" applyFont="1" applyFill="1" applyBorder="1" applyAlignment="1">
      <alignment horizontal="right" vertical="top"/>
    </xf>
    <xf numFmtId="167" fontId="25" fillId="0" borderId="63" xfId="0" applyNumberFormat="1" applyFont="1" applyFill="1" applyBorder="1" applyAlignment="1">
      <alignment horizontal="right" vertical="top"/>
    </xf>
    <xf numFmtId="167" fontId="25" fillId="0" borderId="12" xfId="0" applyNumberFormat="1" applyFont="1" applyFill="1" applyBorder="1" applyAlignment="1">
      <alignment horizontal="right" vertical="top"/>
    </xf>
    <xf numFmtId="167" fontId="16" fillId="0" borderId="12" xfId="0" applyNumberFormat="1" applyFont="1" applyFill="1" applyBorder="1" applyAlignment="1">
      <alignment horizontal="right" vertical="top" wrapText="1"/>
    </xf>
    <xf numFmtId="167" fontId="12" fillId="0" borderId="12" xfId="0" applyNumberFormat="1" applyFont="1" applyFill="1" applyBorder="1" applyAlignment="1">
      <alignment horizontal="right" vertical="top" wrapText="1"/>
    </xf>
    <xf numFmtId="167" fontId="10" fillId="0" borderId="12" xfId="0" applyNumberFormat="1" applyFont="1" applyFill="1" applyBorder="1" applyAlignment="1">
      <alignment horizontal="right" vertical="top" wrapText="1"/>
    </xf>
    <xf numFmtId="167" fontId="17" fillId="0" borderId="9" xfId="0" applyNumberFormat="1" applyFont="1" applyFill="1" applyBorder="1" applyAlignment="1">
      <alignment horizontal="right" vertical="top" wrapText="1"/>
    </xf>
    <xf numFmtId="167" fontId="17" fillId="0" borderId="8" xfId="0" applyNumberFormat="1" applyFont="1" applyFill="1" applyBorder="1" applyAlignment="1">
      <alignment horizontal="right" vertical="top" wrapText="1"/>
    </xf>
    <xf numFmtId="167" fontId="18" fillId="0" borderId="8" xfId="0" applyNumberFormat="1" applyFont="1" applyFill="1" applyBorder="1" applyAlignment="1">
      <alignment horizontal="right" vertical="top" wrapText="1"/>
    </xf>
    <xf numFmtId="167" fontId="10" fillId="0" borderId="7" xfId="0" applyNumberFormat="1" applyFont="1" applyFill="1" applyBorder="1" applyAlignment="1">
      <alignment horizontal="right" vertical="top" wrapText="1"/>
    </xf>
    <xf numFmtId="167" fontId="25" fillId="0" borderId="17" xfId="1" applyNumberFormat="1" applyFont="1" applyFill="1" applyBorder="1" applyAlignment="1">
      <alignment horizontal="right" vertical="top"/>
    </xf>
    <xf numFmtId="165" fontId="24" fillId="0" borderId="0" xfId="0" applyNumberFormat="1" applyFont="1" applyAlignment="1">
      <alignment horizontal="right" vertical="top"/>
    </xf>
    <xf numFmtId="0" fontId="5" fillId="0" borderId="0" xfId="0" applyFont="1" applyAlignment="1">
      <alignment horizontal="right" vertical="top"/>
    </xf>
    <xf numFmtId="0" fontId="5" fillId="0" borderId="0" xfId="0" applyNumberFormat="1" applyFont="1" applyAlignment="1">
      <alignment horizontal="right" vertical="top"/>
    </xf>
    <xf numFmtId="0" fontId="0" fillId="0" borderId="0" xfId="0" applyNumberFormat="1" applyAlignment="1">
      <alignment horizontal="right" vertical="top"/>
    </xf>
    <xf numFmtId="0" fontId="0" fillId="0" borderId="0" xfId="0" applyAlignment="1">
      <alignment horizontal="right" vertical="top"/>
    </xf>
    <xf numFmtId="167" fontId="10" fillId="0" borderId="5" xfId="0" applyNumberFormat="1" applyFont="1" applyFill="1" applyBorder="1" applyAlignment="1">
      <alignment horizontal="right" vertical="top" wrapText="1"/>
    </xf>
    <xf numFmtId="167" fontId="10" fillId="0" borderId="13" xfId="0" applyNumberFormat="1" applyFont="1" applyFill="1" applyBorder="1" applyAlignment="1">
      <alignment horizontal="right" vertical="top" wrapText="1"/>
    </xf>
    <xf numFmtId="167" fontId="16" fillId="0" borderId="34" xfId="0" applyNumberFormat="1" applyFont="1" applyFill="1" applyBorder="1" applyAlignment="1">
      <alignment horizontal="right" vertical="top" wrapText="1"/>
    </xf>
    <xf numFmtId="167" fontId="16" fillId="0" borderId="63" xfId="0" applyNumberFormat="1" applyFont="1" applyFill="1" applyBorder="1" applyAlignment="1">
      <alignment horizontal="right" vertical="top" wrapText="1"/>
    </xf>
    <xf numFmtId="167" fontId="10" fillId="0" borderId="34" xfId="0" applyNumberFormat="1" applyFont="1" applyFill="1" applyBorder="1" applyAlignment="1">
      <alignment horizontal="right" vertical="top" wrapText="1"/>
    </xf>
    <xf numFmtId="167" fontId="10" fillId="0" borderId="16" xfId="0" applyNumberFormat="1" applyFont="1" applyFill="1" applyBorder="1" applyAlignment="1">
      <alignment horizontal="right" vertical="top" wrapText="1"/>
    </xf>
    <xf numFmtId="167" fontId="10" fillId="0" borderId="65" xfId="0" applyNumberFormat="1" applyFont="1" applyFill="1" applyBorder="1" applyAlignment="1">
      <alignment horizontal="right" vertical="top" wrapText="1"/>
    </xf>
    <xf numFmtId="167" fontId="10" fillId="0" borderId="68" xfId="0" applyNumberFormat="1" applyFont="1" applyFill="1" applyBorder="1" applyAlignment="1">
      <alignment horizontal="right" vertical="top" wrapText="1"/>
    </xf>
    <xf numFmtId="167" fontId="10" fillId="0" borderId="17" xfId="0" applyNumberFormat="1" applyFont="1" applyFill="1" applyBorder="1" applyAlignment="1">
      <alignment horizontal="right" vertical="top" wrapText="1"/>
    </xf>
    <xf numFmtId="1" fontId="19" fillId="28" borderId="30" xfId="1" applyNumberFormat="1" applyFont="1" applyFill="1" applyBorder="1" applyAlignment="1">
      <alignment horizontal="center" vertical="top"/>
    </xf>
    <xf numFmtId="167" fontId="22" fillId="28" borderId="30" xfId="0" applyNumberFormat="1" applyFont="1" applyFill="1" applyBorder="1" applyAlignment="1">
      <alignment horizontal="right" vertical="top" wrapText="1"/>
    </xf>
    <xf numFmtId="167" fontId="19" fillId="28" borderId="31" xfId="1" applyNumberFormat="1" applyFont="1" applyFill="1" applyBorder="1" applyAlignment="1">
      <alignment horizontal="right" vertical="top"/>
    </xf>
    <xf numFmtId="167" fontId="22" fillId="28" borderId="74" xfId="0" applyNumberFormat="1" applyFont="1" applyFill="1" applyBorder="1" applyAlignment="1">
      <alignment horizontal="right" vertical="top" wrapText="1"/>
    </xf>
    <xf numFmtId="167" fontId="22" fillId="28" borderId="26" xfId="0" applyNumberFormat="1" applyFont="1" applyFill="1" applyBorder="1" applyAlignment="1">
      <alignment horizontal="right" vertical="top" wrapText="1"/>
    </xf>
    <xf numFmtId="167" fontId="22" fillId="28" borderId="82" xfId="0" applyNumberFormat="1" applyFont="1" applyFill="1" applyBorder="1" applyAlignment="1">
      <alignment horizontal="right" vertical="top" wrapText="1"/>
    </xf>
    <xf numFmtId="167" fontId="22" fillId="28" borderId="31" xfId="0" applyNumberFormat="1" applyFont="1" applyFill="1" applyBorder="1" applyAlignment="1">
      <alignment horizontal="right" vertical="top" wrapText="1"/>
    </xf>
    <xf numFmtId="1" fontId="19" fillId="28" borderId="8" xfId="1" applyNumberFormat="1" applyFont="1" applyFill="1" applyBorder="1" applyAlignment="1">
      <alignment horizontal="center" vertical="center"/>
    </xf>
    <xf numFmtId="169" fontId="19" fillId="28" borderId="16" xfId="1" applyNumberFormat="1" applyFont="1" applyFill="1" applyBorder="1" applyAlignment="1">
      <alignment horizontal="center" vertical="center"/>
    </xf>
    <xf numFmtId="164" fontId="19" fillId="28" borderId="61" xfId="1" applyNumberFormat="1" applyFont="1" applyFill="1" applyBorder="1" applyAlignment="1">
      <alignment horizontal="left" vertical="center" wrapText="1"/>
    </xf>
    <xf numFmtId="167" fontId="22" fillId="28" borderId="4" xfId="0" applyNumberFormat="1" applyFont="1" applyFill="1" applyBorder="1" applyAlignment="1">
      <alignment horizontal="right" vertical="top" wrapText="1"/>
    </xf>
    <xf numFmtId="167" fontId="19" fillId="28" borderId="16" xfId="1" applyNumberFormat="1" applyFont="1" applyFill="1" applyBorder="1" applyAlignment="1">
      <alignment horizontal="right" vertical="top"/>
    </xf>
    <xf numFmtId="167" fontId="62" fillId="28" borderId="9" xfId="0" applyNumberFormat="1" applyFont="1" applyFill="1" applyBorder="1" applyAlignment="1">
      <alignment horizontal="right" vertical="top" wrapText="1"/>
    </xf>
    <xf numFmtId="167" fontId="62" fillId="28" borderId="8" xfId="0" applyNumberFormat="1" applyFont="1" applyFill="1" applyBorder="1" applyAlignment="1">
      <alignment horizontal="right" vertical="top" wrapText="1"/>
    </xf>
    <xf numFmtId="167" fontId="72" fillId="28" borderId="8" xfId="0" applyNumberFormat="1" applyFont="1" applyFill="1" applyBorder="1" applyAlignment="1">
      <alignment horizontal="right" vertical="top" wrapText="1"/>
    </xf>
    <xf numFmtId="167" fontId="22" fillId="28" borderId="5" xfId="0" applyNumberFormat="1" applyFont="1" applyFill="1" applyBorder="1" applyAlignment="1">
      <alignment horizontal="right" vertical="top" wrapText="1"/>
    </xf>
    <xf numFmtId="167" fontId="22" fillId="28" borderId="16" xfId="0" applyNumberFormat="1" applyFont="1" applyFill="1" applyBorder="1" applyAlignment="1">
      <alignment horizontal="right" vertical="top" wrapText="1"/>
    </xf>
    <xf numFmtId="1" fontId="7" fillId="28" borderId="4" xfId="1" applyNumberFormat="1" applyFont="1" applyFill="1" applyBorder="1" applyAlignment="1">
      <alignment horizontal="center" vertical="top"/>
    </xf>
    <xf numFmtId="169" fontId="19" fillId="28" borderId="16" xfId="1" applyNumberFormat="1" applyFont="1" applyFill="1" applyBorder="1" applyAlignment="1">
      <alignment horizontal="center" vertical="top"/>
    </xf>
    <xf numFmtId="164" fontId="19" fillId="28" borderId="61" xfId="1" applyNumberFormat="1" applyFont="1" applyFill="1" applyBorder="1" applyAlignment="1">
      <alignment horizontal="left" vertical="top" wrapText="1"/>
    </xf>
    <xf numFmtId="167" fontId="22" fillId="28" borderId="9" xfId="0" applyNumberFormat="1" applyFont="1" applyFill="1" applyBorder="1" applyAlignment="1">
      <alignment horizontal="right" vertical="top" wrapText="1"/>
    </xf>
    <xf numFmtId="167" fontId="22" fillId="28" borderId="8" xfId="0" applyNumberFormat="1" applyFont="1" applyFill="1" applyBorder="1" applyAlignment="1">
      <alignment horizontal="right" vertical="top" wrapText="1"/>
    </xf>
    <xf numFmtId="167" fontId="10" fillId="0" borderId="64" xfId="0" applyNumberFormat="1" applyFont="1" applyFill="1" applyBorder="1" applyAlignment="1">
      <alignment horizontal="right" vertical="top" wrapText="1"/>
    </xf>
    <xf numFmtId="167" fontId="23" fillId="0" borderId="63" xfId="0" applyNumberFormat="1" applyFont="1" applyFill="1" applyBorder="1" applyAlignment="1">
      <alignment horizontal="right" vertical="top" wrapText="1"/>
    </xf>
    <xf numFmtId="167" fontId="23" fillId="0" borderId="12" xfId="0" applyNumberFormat="1" applyFont="1" applyFill="1" applyBorder="1" applyAlignment="1">
      <alignment horizontal="right" vertical="top" wrapText="1"/>
    </xf>
    <xf numFmtId="167" fontId="22" fillId="28" borderId="24" xfId="0" applyNumberFormat="1" applyFont="1" applyFill="1" applyBorder="1" applyAlignment="1">
      <alignment horizontal="right" vertical="top" wrapText="1"/>
    </xf>
    <xf numFmtId="167" fontId="19" fillId="28" borderId="32" xfId="1" applyNumberFormat="1" applyFont="1" applyFill="1" applyBorder="1" applyAlignment="1">
      <alignment horizontal="right" vertical="top"/>
    </xf>
    <xf numFmtId="167" fontId="22" fillId="28" borderId="81" xfId="0" applyNumberFormat="1" applyFont="1" applyFill="1" applyBorder="1" applyAlignment="1">
      <alignment horizontal="right" vertical="top" wrapText="1"/>
    </xf>
    <xf numFmtId="167" fontId="22" fillId="28" borderId="20" xfId="0" applyNumberFormat="1" applyFont="1" applyFill="1" applyBorder="1" applyAlignment="1">
      <alignment horizontal="right" vertical="top" wrapText="1"/>
    </xf>
    <xf numFmtId="167" fontId="22" fillId="28" borderId="19" xfId="0" applyNumberFormat="1" applyFont="1" applyFill="1" applyBorder="1" applyAlignment="1">
      <alignment horizontal="right" vertical="top" wrapText="1"/>
    </xf>
    <xf numFmtId="167" fontId="22" fillId="28" borderId="33" xfId="0" applyNumberFormat="1" applyFont="1" applyFill="1" applyBorder="1" applyAlignment="1">
      <alignment horizontal="right" vertical="top" wrapText="1"/>
    </xf>
    <xf numFmtId="167" fontId="22" fillId="28" borderId="32" xfId="0" applyNumberFormat="1" applyFont="1" applyFill="1" applyBorder="1" applyAlignment="1">
      <alignment horizontal="right" vertical="top" wrapText="1"/>
    </xf>
    <xf numFmtId="167" fontId="19" fillId="0" borderId="8" xfId="109" applyNumberFormat="1" applyFont="1" applyBorder="1" applyAlignment="1">
      <alignment horizontal="left" vertical="top" wrapText="1"/>
    </xf>
    <xf numFmtId="167" fontId="19" fillId="0" borderId="8" xfId="109" applyNumberFormat="1" applyFont="1" applyBorder="1" applyAlignment="1">
      <alignment horizontal="left" vertical="center" wrapText="1"/>
    </xf>
    <xf numFmtId="165" fontId="7" fillId="0" borderId="8" xfId="109" applyNumberFormat="1" applyFont="1" applyBorder="1" applyAlignment="1">
      <alignment horizontal="center" vertical="center" wrapText="1"/>
    </xf>
    <xf numFmtId="165" fontId="7" fillId="0" borderId="8" xfId="109" applyNumberFormat="1" applyFont="1" applyBorder="1" applyAlignment="1">
      <alignment horizontal="center" vertical="top" wrapText="1"/>
    </xf>
    <xf numFmtId="0" fontId="34" fillId="2" borderId="8" xfId="109" applyFont="1" applyFill="1" applyBorder="1" applyAlignment="1">
      <alignment horizontal="center" vertical="top" wrapText="1"/>
    </xf>
    <xf numFmtId="0" fontId="96" fillId="2" borderId="9" xfId="109" applyFont="1" applyFill="1" applyBorder="1" applyAlignment="1">
      <alignment horizontal="left" vertical="top" wrapText="1"/>
    </xf>
    <xf numFmtId="0" fontId="94" fillId="0" borderId="16" xfId="109" applyFont="1" applyBorder="1" applyAlignment="1">
      <alignment horizontal="left"/>
    </xf>
    <xf numFmtId="0" fontId="25" fillId="0" borderId="4" xfId="109" applyFont="1" applyBorder="1" applyAlignment="1">
      <alignment horizontal="left" vertical="top" wrapText="1"/>
    </xf>
    <xf numFmtId="0" fontId="34" fillId="0" borderId="4" xfId="109" applyFont="1" applyBorder="1" applyAlignment="1">
      <alignment vertical="center" wrapText="1"/>
    </xf>
    <xf numFmtId="0" fontId="34" fillId="0" borderId="4" xfId="109" applyFont="1" applyBorder="1" applyAlignment="1">
      <alignment wrapText="1"/>
    </xf>
    <xf numFmtId="0" fontId="34" fillId="0" borderId="52" xfId="109" applyFont="1" applyBorder="1" applyAlignment="1">
      <alignment vertical="center" wrapText="1"/>
    </xf>
    <xf numFmtId="0" fontId="34" fillId="0" borderId="42" xfId="109" applyFont="1" applyBorder="1" applyAlignment="1">
      <alignment vertical="center" wrapText="1"/>
    </xf>
    <xf numFmtId="0" fontId="7" fillId="0" borderId="52" xfId="109" applyFont="1" applyBorder="1" applyAlignment="1">
      <alignment vertical="center" wrapText="1"/>
    </xf>
    <xf numFmtId="0" fontId="7" fillId="0" borderId="54" xfId="109" applyFont="1" applyBorder="1" applyAlignment="1">
      <alignment vertical="center" wrapText="1"/>
    </xf>
    <xf numFmtId="0" fontId="7" fillId="0" borderId="4" xfId="109" applyFont="1" applyBorder="1" applyAlignment="1">
      <alignment vertical="center" wrapText="1"/>
    </xf>
    <xf numFmtId="165" fontId="7" fillId="0" borderId="8" xfId="0" applyNumberFormat="1" applyFont="1" applyFill="1" applyBorder="1" applyAlignment="1">
      <alignment horizontal="center" vertical="center" wrapText="1"/>
    </xf>
    <xf numFmtId="1" fontId="34" fillId="3" borderId="11" xfId="1" applyNumberFormat="1" applyFont="1" applyFill="1" applyBorder="1" applyAlignment="1">
      <alignment horizontal="center" vertical="top"/>
    </xf>
    <xf numFmtId="0" fontId="34" fillId="33" borderId="8" xfId="0" applyFont="1" applyFill="1" applyBorder="1" applyAlignment="1">
      <alignment vertical="center" wrapText="1"/>
    </xf>
    <xf numFmtId="0" fontId="34" fillId="33" borderId="8" xfId="0" applyFont="1" applyFill="1" applyBorder="1" applyAlignment="1">
      <alignment horizontal="center" vertical="center" wrapText="1"/>
    </xf>
    <xf numFmtId="1" fontId="34" fillId="38" borderId="12" xfId="1" applyNumberFormat="1" applyFont="1" applyFill="1" applyBorder="1" applyAlignment="1">
      <alignment horizontal="center" vertical="top"/>
    </xf>
    <xf numFmtId="1" fontId="34" fillId="38" borderId="8" xfId="1" applyNumberFormat="1" applyFont="1" applyFill="1" applyBorder="1" applyAlignment="1">
      <alignment horizontal="center" vertical="top"/>
    </xf>
    <xf numFmtId="1" fontId="34" fillId="33" borderId="8" xfId="1" applyNumberFormat="1" applyFont="1" applyFill="1" applyBorder="1" applyAlignment="1">
      <alignment horizontal="center" vertical="top"/>
    </xf>
    <xf numFmtId="1" fontId="34" fillId="33" borderId="10" xfId="1" applyNumberFormat="1" applyFont="1" applyFill="1" applyBorder="1" applyAlignment="1">
      <alignment horizontal="center" vertical="top"/>
    </xf>
    <xf numFmtId="1" fontId="34" fillId="34" borderId="12" xfId="1" applyNumberFormat="1" applyFont="1" applyFill="1" applyBorder="1" applyAlignment="1">
      <alignment horizontal="center" vertical="top"/>
    </xf>
    <xf numFmtId="1" fontId="34" fillId="34" borderId="10" xfId="1" applyNumberFormat="1" applyFont="1" applyFill="1" applyBorder="1" applyAlignment="1">
      <alignment horizontal="center" vertical="top"/>
    </xf>
    <xf numFmtId="1" fontId="34" fillId="30" borderId="63" xfId="1" applyNumberFormat="1" applyFont="1" applyFill="1" applyBorder="1" applyAlignment="1">
      <alignment horizontal="center" vertical="top"/>
    </xf>
    <xf numFmtId="1" fontId="34" fillId="30" borderId="9" xfId="1" applyNumberFormat="1" applyFont="1" applyFill="1" applyBorder="1" applyAlignment="1">
      <alignment horizontal="center" vertical="top"/>
    </xf>
    <xf numFmtId="1" fontId="34" fillId="30" borderId="64" xfId="1" applyNumberFormat="1" applyFont="1" applyFill="1" applyBorder="1" applyAlignment="1">
      <alignment horizontal="center" vertical="top"/>
    </xf>
    <xf numFmtId="1" fontId="25" fillId="39" borderId="20" xfId="1" applyNumberFormat="1" applyFont="1" applyFill="1" applyBorder="1" applyAlignment="1">
      <alignment horizontal="center" vertical="center"/>
    </xf>
    <xf numFmtId="1" fontId="25" fillId="39" borderId="10" xfId="1" applyNumberFormat="1" applyFont="1" applyFill="1" applyBorder="1" applyAlignment="1">
      <alignment horizontal="center" vertical="center"/>
    </xf>
    <xf numFmtId="1" fontId="34" fillId="39" borderId="18" xfId="1" applyNumberFormat="1" applyFont="1" applyFill="1" applyBorder="1" applyAlignment="1">
      <alignment horizontal="center" vertical="top"/>
    </xf>
    <xf numFmtId="1" fontId="34" fillId="4" borderId="12" xfId="1" applyNumberFormat="1" applyFont="1" applyFill="1" applyBorder="1" applyAlignment="1">
      <alignment horizontal="center" vertical="top"/>
    </xf>
    <xf numFmtId="1" fontId="34" fillId="4" borderId="10" xfId="1" applyNumberFormat="1" applyFont="1" applyFill="1" applyBorder="1" applyAlignment="1">
      <alignment horizontal="center" vertical="top"/>
    </xf>
    <xf numFmtId="0" fontId="6" fillId="2" borderId="8" xfId="0" applyFont="1" applyFill="1" applyBorder="1" applyAlignment="1">
      <alignment horizontal="center" vertical="center" wrapText="1"/>
    </xf>
    <xf numFmtId="49" fontId="25" fillId="3" borderId="62" xfId="1" applyNumberFormat="1" applyFont="1" applyFill="1" applyBorder="1" applyAlignment="1">
      <alignment horizontal="left" vertical="top" wrapText="1"/>
    </xf>
    <xf numFmtId="0" fontId="7" fillId="0" borderId="8" xfId="0" applyFont="1" applyBorder="1" applyAlignment="1">
      <alignment vertical="center" wrapText="1"/>
    </xf>
    <xf numFmtId="0" fontId="34" fillId="0" borderId="38" xfId="0" applyFont="1" applyBorder="1" applyAlignment="1">
      <alignment vertical="center"/>
    </xf>
    <xf numFmtId="1" fontId="34" fillId="3" borderId="22" xfId="1" applyNumberFormat="1" applyFont="1" applyFill="1" applyBorder="1" applyAlignment="1">
      <alignment vertical="top"/>
    </xf>
    <xf numFmtId="1" fontId="34" fillId="0" borderId="23" xfId="1" applyNumberFormat="1" applyFont="1" applyFill="1" applyBorder="1" applyAlignment="1">
      <alignment vertical="top"/>
    </xf>
    <xf numFmtId="169" fontId="34" fillId="0" borderId="16" xfId="1" applyNumberFormat="1" applyFont="1" applyFill="1" applyBorder="1" applyAlignment="1">
      <alignment horizontal="center" vertical="top"/>
    </xf>
    <xf numFmtId="0" fontId="20" fillId="0" borderId="0" xfId="0" applyFont="1" applyFill="1" applyAlignment="1">
      <alignment vertical="center"/>
    </xf>
    <xf numFmtId="1" fontId="34" fillId="0" borderId="23" xfId="1" applyNumberFormat="1" applyFont="1" applyFill="1" applyBorder="1" applyAlignment="1">
      <alignment horizontal="center" vertical="top"/>
    </xf>
    <xf numFmtId="0" fontId="3" fillId="0" borderId="39" xfId="0" applyFont="1" applyFill="1" applyBorder="1" applyAlignment="1">
      <alignment vertical="center"/>
    </xf>
    <xf numFmtId="0" fontId="3" fillId="0" borderId="0" xfId="0" applyFont="1" applyFill="1" applyAlignment="1">
      <alignment vertical="center"/>
    </xf>
    <xf numFmtId="1" fontId="34" fillId="0" borderId="22" xfId="1" applyNumberFormat="1" applyFont="1" applyFill="1" applyBorder="1" applyAlignment="1">
      <alignment vertical="top"/>
    </xf>
    <xf numFmtId="1" fontId="34" fillId="0" borderId="25" xfId="1" applyNumberFormat="1" applyFont="1" applyFill="1" applyBorder="1" applyAlignment="1">
      <alignment vertical="top"/>
    </xf>
    <xf numFmtId="167" fontId="22" fillId="0" borderId="24" xfId="0" applyNumberFormat="1" applyFont="1" applyFill="1" applyBorder="1" applyAlignment="1">
      <alignment horizontal="right" vertical="center" wrapText="1"/>
    </xf>
    <xf numFmtId="167" fontId="22" fillId="0" borderId="32" xfId="0" applyNumberFormat="1" applyFont="1" applyFill="1" applyBorder="1" applyAlignment="1">
      <alignment horizontal="right" vertical="center" wrapText="1"/>
    </xf>
    <xf numFmtId="167" fontId="22" fillId="0" borderId="81" xfId="0" applyNumberFormat="1" applyFont="1" applyFill="1" applyBorder="1" applyAlignment="1">
      <alignment horizontal="right" vertical="center" wrapText="1"/>
    </xf>
    <xf numFmtId="167" fontId="22" fillId="0" borderId="20" xfId="0" applyNumberFormat="1" applyFont="1" applyFill="1" applyBorder="1" applyAlignment="1">
      <alignment horizontal="right" vertical="center" wrapText="1"/>
    </xf>
    <xf numFmtId="167" fontId="22" fillId="0" borderId="19" xfId="0" applyNumberFormat="1" applyFont="1" applyFill="1" applyBorder="1" applyAlignment="1">
      <alignment horizontal="right" vertical="center" wrapText="1"/>
    </xf>
    <xf numFmtId="167" fontId="10" fillId="0" borderId="32" xfId="0" applyNumberFormat="1" applyFont="1" applyFill="1" applyBorder="1" applyAlignment="1">
      <alignment horizontal="right" vertical="center" wrapText="1"/>
    </xf>
    <xf numFmtId="0" fontId="10" fillId="30" borderId="20" xfId="0" applyFont="1" applyFill="1" applyBorder="1" applyAlignment="1">
      <alignment horizontal="center" vertical="center" textRotation="90" wrapText="1"/>
    </xf>
    <xf numFmtId="0" fontId="10" fillId="5" borderId="20" xfId="0" applyFont="1" applyFill="1" applyBorder="1" applyAlignment="1">
      <alignment horizontal="center" vertical="center" textRotation="90" wrapText="1"/>
    </xf>
    <xf numFmtId="165" fontId="10" fillId="4" borderId="11" xfId="0" applyNumberFormat="1" applyFont="1" applyFill="1" applyBorder="1" applyAlignment="1">
      <alignment horizontal="center" vertical="center" textRotation="90" wrapText="1"/>
    </xf>
    <xf numFmtId="165" fontId="10" fillId="30" borderId="24" xfId="0" applyNumberFormat="1" applyFont="1" applyFill="1" applyBorder="1" applyAlignment="1">
      <alignment horizontal="center" vertical="center" wrapText="1"/>
    </xf>
    <xf numFmtId="0" fontId="10" fillId="30" borderId="20" xfId="0" applyFont="1" applyFill="1" applyBorder="1" applyAlignment="1">
      <alignment horizontal="center" vertical="center" textRotation="90"/>
    </xf>
    <xf numFmtId="0" fontId="10" fillId="30" borderId="32" xfId="0" applyFont="1" applyFill="1" applyBorder="1" applyAlignment="1">
      <alignment horizontal="center" vertical="center" textRotation="90" wrapText="1"/>
    </xf>
    <xf numFmtId="165" fontId="10" fillId="5" borderId="24" xfId="0" applyNumberFormat="1" applyFont="1" applyFill="1" applyBorder="1" applyAlignment="1">
      <alignment horizontal="center" vertical="center" wrapText="1"/>
    </xf>
    <xf numFmtId="0" fontId="10" fillId="5" borderId="20" xfId="0" applyFont="1" applyFill="1" applyBorder="1" applyAlignment="1">
      <alignment horizontal="center" vertical="center" textRotation="90"/>
    </xf>
    <xf numFmtId="0" fontId="10" fillId="5" borderId="32" xfId="0" applyFont="1" applyFill="1" applyBorder="1" applyAlignment="1">
      <alignment horizontal="center" vertical="center" textRotation="90" wrapText="1"/>
    </xf>
    <xf numFmtId="165" fontId="10" fillId="4" borderId="25" xfId="0" applyNumberFormat="1" applyFont="1" applyFill="1" applyBorder="1" applyAlignment="1">
      <alignment horizontal="center" vertical="center" wrapText="1"/>
    </xf>
    <xf numFmtId="0" fontId="34" fillId="0" borderId="38" xfId="0" applyFont="1" applyBorder="1" applyAlignment="1">
      <alignment horizontal="left" vertical="center" wrapText="1"/>
    </xf>
    <xf numFmtId="0" fontId="34" fillId="0" borderId="0" xfId="0" applyFont="1" applyBorder="1" applyAlignment="1">
      <alignment horizontal="left" vertical="center" wrapText="1"/>
    </xf>
    <xf numFmtId="0" fontId="4" fillId="0" borderId="38" xfId="0" applyFont="1" applyBorder="1" applyAlignment="1">
      <alignment horizontal="left" vertical="center" wrapText="1"/>
    </xf>
    <xf numFmtId="0" fontId="4" fillId="0" borderId="0" xfId="0" applyFont="1" applyBorder="1" applyAlignment="1">
      <alignment horizontal="left" vertical="center" wrapText="1"/>
    </xf>
    <xf numFmtId="0" fontId="34" fillId="0" borderId="38" xfId="0" applyFont="1" applyBorder="1" applyAlignment="1">
      <alignment horizontal="left" vertical="center"/>
    </xf>
    <xf numFmtId="0" fontId="34" fillId="0" borderId="0" xfId="0" applyFont="1" applyBorder="1" applyAlignment="1">
      <alignment horizontal="left" vertical="center"/>
    </xf>
    <xf numFmtId="164" fontId="19" fillId="3" borderId="25" xfId="1" applyNumberFormat="1" applyFont="1" applyFill="1" applyBorder="1" applyAlignment="1">
      <alignment horizontal="center" vertical="top" wrapText="1"/>
    </xf>
    <xf numFmtId="164" fontId="19" fillId="3" borderId="21" xfId="1" applyNumberFormat="1" applyFont="1" applyFill="1" applyBorder="1" applyAlignment="1">
      <alignment horizontal="center" vertical="top" wrapText="1"/>
    </xf>
    <xf numFmtId="164" fontId="19" fillId="3" borderId="39" xfId="1" applyNumberFormat="1" applyFont="1" applyFill="1" applyBorder="1" applyAlignment="1">
      <alignment horizontal="center" vertical="top"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164" fontId="19" fillId="3" borderId="33" xfId="1" applyNumberFormat="1" applyFont="1" applyFill="1" applyBorder="1" applyAlignment="1">
      <alignment horizontal="center" vertical="top" wrapText="1"/>
    </xf>
    <xf numFmtId="164" fontId="19" fillId="3" borderId="36" xfId="1" applyNumberFormat="1" applyFont="1" applyFill="1" applyBorder="1" applyAlignment="1">
      <alignment horizontal="center" vertical="top" wrapText="1"/>
    </xf>
    <xf numFmtId="164" fontId="19" fillId="3" borderId="37" xfId="1" applyNumberFormat="1" applyFont="1" applyFill="1" applyBorder="1" applyAlignment="1">
      <alignment horizontal="center" vertical="top" wrapText="1"/>
    </xf>
    <xf numFmtId="164" fontId="19" fillId="3" borderId="57" xfId="1" applyNumberFormat="1" applyFont="1" applyFill="1" applyBorder="1" applyAlignment="1">
      <alignment horizontal="center" vertical="top" wrapText="1"/>
    </xf>
    <xf numFmtId="164" fontId="19" fillId="3" borderId="41" xfId="1" applyNumberFormat="1" applyFont="1" applyFill="1" applyBorder="1" applyAlignment="1">
      <alignment horizontal="center" vertical="top" wrapText="1"/>
    </xf>
    <xf numFmtId="164" fontId="19" fillId="3" borderId="53" xfId="1" applyNumberFormat="1" applyFont="1" applyFill="1" applyBorder="1" applyAlignment="1">
      <alignment horizontal="center" vertical="top" wrapText="1"/>
    </xf>
    <xf numFmtId="164" fontId="19" fillId="3" borderId="54" xfId="1" applyNumberFormat="1" applyFont="1" applyFill="1" applyBorder="1" applyAlignment="1">
      <alignment horizontal="center" vertical="top" wrapText="1"/>
    </xf>
    <xf numFmtId="164" fontId="19" fillId="3" borderId="52" xfId="1" applyNumberFormat="1" applyFont="1" applyFill="1" applyBorder="1" applyAlignment="1">
      <alignment horizontal="center" vertical="top" wrapText="1"/>
    </xf>
    <xf numFmtId="167" fontId="19" fillId="3" borderId="33" xfId="1" applyNumberFormat="1" applyFont="1" applyFill="1" applyBorder="1" applyAlignment="1">
      <alignment horizontal="center" vertical="top" wrapText="1"/>
    </xf>
    <xf numFmtId="167" fontId="19" fillId="3" borderId="36" xfId="1" applyNumberFormat="1" applyFont="1" applyFill="1" applyBorder="1" applyAlignment="1">
      <alignment horizontal="center" vertical="top"/>
    </xf>
    <xf numFmtId="167" fontId="19" fillId="3" borderId="37" xfId="1" applyNumberFormat="1" applyFont="1" applyFill="1" applyBorder="1" applyAlignment="1">
      <alignment horizontal="center" vertical="top"/>
    </xf>
    <xf numFmtId="167" fontId="34" fillId="3" borderId="0" xfId="1" applyNumberFormat="1" applyFont="1" applyFill="1" applyBorder="1" applyAlignment="1">
      <alignment horizontal="center" vertical="top" wrapText="1"/>
    </xf>
    <xf numFmtId="167" fontId="34" fillId="0" borderId="0" xfId="0" applyNumberFormat="1" applyFont="1" applyBorder="1" applyAlignment="1">
      <alignment horizontal="center" vertical="top" wrapText="1"/>
    </xf>
    <xf numFmtId="1" fontId="34" fillId="3" borderId="25" xfId="1" applyNumberFormat="1" applyFont="1" applyFill="1" applyBorder="1" applyAlignment="1">
      <alignment horizontal="center" vertical="top"/>
    </xf>
    <xf numFmtId="0" fontId="34" fillId="0" borderId="0" xfId="0" applyFont="1" applyAlignment="1">
      <alignment horizontal="left" vertical="center" wrapText="1"/>
    </xf>
    <xf numFmtId="0" fontId="34" fillId="0" borderId="0" xfId="0" applyFont="1" applyAlignment="1">
      <alignment horizontal="left" vertical="top" wrapText="1"/>
    </xf>
    <xf numFmtId="0" fontId="25" fillId="0" borderId="33"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19" fillId="31" borderId="1" xfId="0" applyFont="1" applyFill="1" applyBorder="1" applyAlignment="1">
      <alignment horizontal="center" vertical="center" wrapText="1"/>
    </xf>
    <xf numFmtId="0" fontId="19" fillId="31" borderId="69" xfId="0" applyFont="1" applyFill="1" applyBorder="1" applyAlignment="1">
      <alignment horizontal="center" vertical="center" wrapText="1"/>
    </xf>
    <xf numFmtId="0" fontId="19" fillId="31" borderId="14" xfId="0" applyFont="1" applyFill="1" applyBorder="1" applyAlignment="1">
      <alignment horizontal="center" vertical="center" wrapText="1"/>
    </xf>
    <xf numFmtId="0" fontId="10" fillId="31" borderId="4" xfId="0" applyFont="1" applyFill="1" applyBorder="1" applyAlignment="1">
      <alignment horizontal="center" vertical="center" textRotation="90" wrapText="1"/>
    </xf>
    <xf numFmtId="0" fontId="10" fillId="31" borderId="22" xfId="0" applyFont="1" applyFill="1" applyBorder="1" applyAlignment="1">
      <alignment horizontal="center" vertical="center" textRotation="90" wrapText="1"/>
    </xf>
    <xf numFmtId="0" fontId="11" fillId="31" borderId="8" xfId="0" applyFont="1" applyFill="1" applyBorder="1" applyAlignment="1">
      <alignment horizontal="center" vertical="center" textRotation="90" wrapText="1"/>
    </xf>
    <xf numFmtId="0" fontId="11" fillId="31" borderId="10" xfId="0" applyFont="1" applyFill="1" applyBorder="1" applyAlignment="1">
      <alignment horizontal="center" vertical="center" textRotation="90" wrapText="1"/>
    </xf>
    <xf numFmtId="0" fontId="11" fillId="31" borderId="8" xfId="0" applyNumberFormat="1" applyFont="1" applyFill="1" applyBorder="1" applyAlignment="1">
      <alignment horizontal="center" vertical="center" textRotation="90" wrapText="1"/>
    </xf>
    <xf numFmtId="0" fontId="11" fillId="31" borderId="10" xfId="0" applyNumberFormat="1" applyFont="1" applyFill="1" applyBorder="1" applyAlignment="1">
      <alignment horizontal="center" vertical="center" textRotation="90" wrapText="1"/>
    </xf>
    <xf numFmtId="0" fontId="12" fillId="31" borderId="10" xfId="0" applyFont="1" applyFill="1" applyBorder="1" applyAlignment="1">
      <alignment horizontal="center" vertical="center" textRotation="90" wrapText="1"/>
    </xf>
    <xf numFmtId="0" fontId="12" fillId="31" borderId="11" xfId="0" applyFont="1" applyFill="1" applyBorder="1" applyAlignment="1">
      <alignment horizontal="center" vertical="center" textRotation="90" wrapText="1"/>
    </xf>
    <xf numFmtId="0" fontId="10" fillId="31" borderId="10" xfId="0" applyFont="1" applyFill="1" applyBorder="1" applyAlignment="1">
      <alignment horizontal="center" vertical="center" textRotation="90" wrapText="1"/>
    </xf>
    <xf numFmtId="0" fontId="10" fillId="31" borderId="70" xfId="0" applyFont="1" applyFill="1" applyBorder="1" applyAlignment="1">
      <alignment horizontal="center" vertical="center" textRotation="90" wrapText="1"/>
    </xf>
    <xf numFmtId="0" fontId="19" fillId="30" borderId="1" xfId="0" applyFont="1" applyFill="1" applyBorder="1" applyAlignment="1">
      <alignment horizontal="center" vertical="center" wrapText="1"/>
    </xf>
    <xf numFmtId="0" fontId="19" fillId="30" borderId="69" xfId="0" applyFont="1" applyFill="1" applyBorder="1" applyAlignment="1">
      <alignment horizontal="center" vertical="center" wrapText="1"/>
    </xf>
    <xf numFmtId="0" fontId="19" fillId="30" borderId="14" xfId="0" applyFont="1" applyFill="1" applyBorder="1" applyAlignment="1">
      <alignment horizontal="center" vertical="center" wrapText="1"/>
    </xf>
    <xf numFmtId="0" fontId="22" fillId="30" borderId="4" xfId="0" applyFont="1" applyFill="1" applyBorder="1" applyAlignment="1">
      <alignment horizontal="center" vertical="center" textRotation="90" wrapText="1"/>
    </xf>
    <xf numFmtId="0" fontId="22" fillId="30" borderId="22" xfId="0" applyFont="1" applyFill="1" applyBorder="1" applyAlignment="1">
      <alignment horizontal="center" vertical="center" textRotation="90" wrapText="1"/>
    </xf>
    <xf numFmtId="0" fontId="11" fillId="30" borderId="8" xfId="0" applyFont="1" applyFill="1" applyBorder="1" applyAlignment="1">
      <alignment horizontal="center" vertical="center" textRotation="90" wrapText="1"/>
    </xf>
    <xf numFmtId="0" fontId="11" fillId="30" borderId="10" xfId="0" applyFont="1" applyFill="1" applyBorder="1" applyAlignment="1">
      <alignment horizontal="center" vertical="center" textRotation="90" wrapText="1"/>
    </xf>
    <xf numFmtId="0" fontId="11" fillId="30" borderId="8" xfId="0" applyNumberFormat="1" applyFont="1" applyFill="1" applyBorder="1" applyAlignment="1">
      <alignment horizontal="center" vertical="center" textRotation="90" wrapText="1"/>
    </xf>
    <xf numFmtId="0" fontId="11" fillId="30" borderId="10" xfId="0" applyNumberFormat="1" applyFont="1" applyFill="1" applyBorder="1" applyAlignment="1">
      <alignment horizontal="center" vertical="center" textRotation="90" wrapText="1"/>
    </xf>
    <xf numFmtId="0" fontId="21" fillId="30" borderId="8" xfId="0" applyFont="1" applyFill="1" applyBorder="1" applyAlignment="1">
      <alignment horizontal="center" vertical="center" textRotation="90" wrapText="1"/>
    </xf>
    <xf numFmtId="0" fontId="22" fillId="30" borderId="10" xfId="0" applyFont="1" applyFill="1" applyBorder="1" applyAlignment="1">
      <alignment horizontal="center" vertical="center" textRotation="90" wrapText="1"/>
    </xf>
    <xf numFmtId="0" fontId="22" fillId="30" borderId="11" xfId="0" applyFont="1" applyFill="1" applyBorder="1" applyAlignment="1">
      <alignment horizontal="center" vertical="center" textRotation="90" wrapText="1"/>
    </xf>
    <xf numFmtId="0" fontId="19" fillId="32" borderId="1" xfId="0" applyFont="1" applyFill="1" applyBorder="1" applyAlignment="1">
      <alignment horizontal="center" vertical="center" wrapText="1"/>
    </xf>
    <xf numFmtId="0" fontId="19" fillId="32" borderId="69" xfId="0" applyFont="1" applyFill="1" applyBorder="1" applyAlignment="1">
      <alignment horizontal="center" vertical="center" wrapText="1"/>
    </xf>
    <xf numFmtId="0" fontId="19" fillId="32" borderId="14" xfId="0" applyFont="1" applyFill="1" applyBorder="1" applyAlignment="1">
      <alignment horizontal="center" vertical="center" wrapText="1"/>
    </xf>
    <xf numFmtId="0" fontId="22" fillId="32" borderId="4" xfId="0" applyFont="1" applyFill="1" applyBorder="1" applyAlignment="1">
      <alignment horizontal="center" vertical="center" textRotation="90" wrapText="1"/>
    </xf>
    <xf numFmtId="0" fontId="22" fillId="32" borderId="22" xfId="0" applyFont="1" applyFill="1" applyBorder="1" applyAlignment="1">
      <alignment horizontal="center" vertical="center" textRotation="90" wrapText="1"/>
    </xf>
    <xf numFmtId="0" fontId="11" fillId="32" borderId="8" xfId="0" applyFont="1" applyFill="1" applyBorder="1" applyAlignment="1">
      <alignment horizontal="center" vertical="center" textRotation="90" wrapText="1"/>
    </xf>
    <xf numFmtId="0" fontId="11" fillId="32" borderId="10" xfId="0" applyFont="1" applyFill="1" applyBorder="1" applyAlignment="1">
      <alignment horizontal="center" vertical="center" textRotation="90" wrapText="1"/>
    </xf>
    <xf numFmtId="0" fontId="11" fillId="32" borderId="8" xfId="0" applyNumberFormat="1" applyFont="1" applyFill="1" applyBorder="1" applyAlignment="1">
      <alignment horizontal="center" vertical="center" textRotation="90" wrapText="1"/>
    </xf>
    <xf numFmtId="0" fontId="11" fillId="32" borderId="10" xfId="0" applyNumberFormat="1" applyFont="1" applyFill="1" applyBorder="1" applyAlignment="1">
      <alignment horizontal="center" vertical="center" textRotation="90" wrapText="1"/>
    </xf>
    <xf numFmtId="0" fontId="22" fillId="32" borderId="10" xfId="0" applyFont="1" applyFill="1" applyBorder="1" applyAlignment="1">
      <alignment horizontal="center" vertical="center" textRotation="90" wrapText="1"/>
    </xf>
    <xf numFmtId="0" fontId="22" fillId="32" borderId="11" xfId="0" applyFont="1" applyFill="1" applyBorder="1" applyAlignment="1">
      <alignment horizontal="center" vertical="center" textRotation="90" wrapText="1"/>
    </xf>
    <xf numFmtId="0" fontId="34" fillId="0" borderId="8" xfId="0" applyFont="1" applyBorder="1" applyAlignment="1">
      <alignment horizontal="center" vertical="center" wrapText="1"/>
    </xf>
    <xf numFmtId="172" fontId="7" fillId="0" borderId="8" xfId="0" applyNumberFormat="1" applyFont="1" applyBorder="1" applyAlignment="1">
      <alignment horizontal="center" vertical="center" wrapText="1"/>
    </xf>
    <xf numFmtId="0" fontId="68" fillId="2" borderId="8" xfId="14"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0" borderId="0" xfId="0" applyFont="1" applyAlignment="1">
      <alignment horizontal="left" vertical="center" wrapText="1"/>
    </xf>
    <xf numFmtId="165" fontId="22" fillId="4" borderId="5" xfId="0" applyNumberFormat="1" applyFont="1" applyFill="1" applyBorder="1" applyAlignment="1">
      <alignment horizontal="center" vertical="center" wrapText="1"/>
    </xf>
    <xf numFmtId="165" fontId="22" fillId="4" borderId="6" xfId="0" applyNumberFormat="1" applyFont="1" applyFill="1" applyBorder="1" applyAlignment="1">
      <alignment horizontal="center" vertical="center" wrapText="1"/>
    </xf>
    <xf numFmtId="165" fontId="22" fillId="4" borderId="9" xfId="0" applyNumberFormat="1"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9" fillId="30" borderId="30" xfId="0" applyFont="1" applyFill="1" applyBorder="1" applyAlignment="1">
      <alignment horizontal="center" vertical="center" wrapText="1"/>
    </xf>
    <xf numFmtId="0" fontId="19" fillId="30" borderId="26" xfId="0" applyFont="1" applyFill="1" applyBorder="1" applyAlignment="1">
      <alignment horizontal="center" vertical="center" wrapText="1"/>
    </xf>
    <xf numFmtId="0" fontId="19" fillId="30" borderId="31"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19" fillId="5" borderId="26"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4" fillId="33" borderId="8" xfId="0" applyFont="1" applyFill="1" applyBorder="1" applyAlignment="1">
      <alignment horizontal="center" vertical="center" wrapText="1"/>
    </xf>
    <xf numFmtId="0" fontId="34" fillId="33" borderId="8" xfId="0" applyFont="1" applyFill="1" applyBorder="1" applyAlignment="1">
      <alignment vertical="center" wrapText="1"/>
    </xf>
    <xf numFmtId="0" fontId="76" fillId="0" borderId="8" xfId="0" applyFont="1" applyBorder="1" applyAlignment="1">
      <alignment vertical="center" wrapText="1"/>
    </xf>
    <xf numFmtId="0" fontId="34" fillId="0" borderId="8" xfId="0" applyFont="1" applyBorder="1" applyAlignment="1">
      <alignment vertical="center" wrapText="1"/>
    </xf>
    <xf numFmtId="0" fontId="3" fillId="0" borderId="0" xfId="0" applyFont="1" applyAlignment="1">
      <alignment horizontal="left" vertical="center"/>
    </xf>
    <xf numFmtId="0" fontId="34" fillId="0" borderId="8" xfId="0" applyFont="1" applyFill="1" applyBorder="1" applyAlignment="1">
      <alignment vertical="center" wrapText="1"/>
    </xf>
    <xf numFmtId="0" fontId="34" fillId="0" borderId="5" xfId="0" applyFont="1" applyBorder="1" applyAlignment="1">
      <alignment horizontal="left" vertical="center" wrapText="1"/>
    </xf>
    <xf numFmtId="0" fontId="34" fillId="0" borderId="6" xfId="0" applyFont="1" applyBorder="1" applyAlignment="1">
      <alignment horizontal="left" vertical="center" wrapText="1"/>
    </xf>
    <xf numFmtId="0" fontId="3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34" fillId="0" borderId="5" xfId="0" applyFont="1" applyBorder="1" applyAlignment="1">
      <alignment vertical="top" wrapText="1"/>
    </xf>
    <xf numFmtId="0" fontId="34" fillId="0" borderId="6" xfId="0" applyFont="1" applyBorder="1" applyAlignment="1">
      <alignment vertical="top" wrapText="1"/>
    </xf>
    <xf numFmtId="0" fontId="34" fillId="0" borderId="9" xfId="0" applyFont="1" applyBorder="1" applyAlignment="1">
      <alignment vertical="top" wrapText="1"/>
    </xf>
    <xf numFmtId="0" fontId="34" fillId="0" borderId="21" xfId="0" applyFont="1" applyBorder="1" applyAlignment="1">
      <alignment vertical="center" wrapText="1"/>
    </xf>
    <xf numFmtId="0" fontId="34" fillId="0" borderId="0" xfId="0" applyFont="1" applyBorder="1" applyAlignment="1">
      <alignment vertical="center" wrapText="1"/>
    </xf>
    <xf numFmtId="0" fontId="34" fillId="0" borderId="76" xfId="0" applyFont="1" applyBorder="1" applyAlignment="1">
      <alignment vertical="center" wrapText="1"/>
    </xf>
    <xf numFmtId="0" fontId="82" fillId="0" borderId="21" xfId="0" applyFont="1" applyBorder="1" applyAlignment="1">
      <alignment vertical="center" wrapText="1"/>
    </xf>
    <xf numFmtId="0" fontId="82" fillId="0" borderId="0" xfId="0" applyFont="1" applyBorder="1" applyAlignment="1">
      <alignment vertical="center" wrapText="1"/>
    </xf>
    <xf numFmtId="0" fontId="82" fillId="0" borderId="76" xfId="0" applyFont="1" applyBorder="1" applyAlignment="1">
      <alignment vertical="center" wrapText="1"/>
    </xf>
    <xf numFmtId="0" fontId="76" fillId="0" borderId="21" xfId="0" applyFont="1" applyBorder="1" applyAlignment="1">
      <alignment vertical="center" wrapText="1"/>
    </xf>
    <xf numFmtId="0" fontId="76" fillId="0" borderId="0" xfId="0" applyFont="1" applyBorder="1" applyAlignment="1">
      <alignment vertical="center" wrapText="1"/>
    </xf>
    <xf numFmtId="0" fontId="76" fillId="0" borderId="76" xfId="0" applyFont="1" applyBorder="1" applyAlignment="1">
      <alignment vertical="center" wrapText="1"/>
    </xf>
    <xf numFmtId="0" fontId="76" fillId="0" borderId="21" xfId="0" applyFont="1" applyBorder="1" applyAlignment="1">
      <alignment horizontal="left" vertical="center" wrapText="1" indent="15"/>
    </xf>
    <xf numFmtId="0" fontId="76" fillId="0" borderId="0" xfId="0" applyFont="1" applyBorder="1" applyAlignment="1">
      <alignment horizontal="left" vertical="center" wrapText="1" indent="15"/>
    </xf>
    <xf numFmtId="0" fontId="76" fillId="0" borderId="76" xfId="0" applyFont="1" applyBorder="1" applyAlignment="1">
      <alignment horizontal="left" vertical="center" wrapText="1" indent="15"/>
    </xf>
    <xf numFmtId="0" fontId="34" fillId="0" borderId="21" xfId="0" applyFont="1" applyBorder="1" applyAlignment="1">
      <alignment horizontal="left" vertical="center" wrapText="1" indent="5"/>
    </xf>
    <xf numFmtId="0" fontId="34" fillId="0" borderId="0" xfId="0" applyFont="1" applyBorder="1" applyAlignment="1">
      <alignment horizontal="left" vertical="center" wrapText="1" indent="5"/>
    </xf>
    <xf numFmtId="0" fontId="34" fillId="0" borderId="76" xfId="0" applyFont="1" applyBorder="1" applyAlignment="1">
      <alignment horizontal="left" vertical="center" wrapText="1" indent="5"/>
    </xf>
    <xf numFmtId="0" fontId="76" fillId="0" borderId="21" xfId="0" applyFont="1" applyBorder="1" applyAlignment="1">
      <alignment horizontal="left" vertical="center" wrapText="1" indent="3"/>
    </xf>
    <xf numFmtId="0" fontId="76" fillId="0" borderId="0" xfId="0" applyFont="1" applyBorder="1" applyAlignment="1">
      <alignment horizontal="left" vertical="center" wrapText="1" indent="3"/>
    </xf>
    <xf numFmtId="0" fontId="76" fillId="0" borderId="76" xfId="0" applyFont="1" applyBorder="1" applyAlignment="1">
      <alignment horizontal="left" vertical="center" wrapText="1" indent="3"/>
    </xf>
    <xf numFmtId="0" fontId="76" fillId="0" borderId="21" xfId="0" applyFont="1" applyBorder="1" applyAlignment="1">
      <alignment horizontal="left" vertical="center" wrapText="1" indent="4"/>
    </xf>
    <xf numFmtId="0" fontId="76" fillId="0" borderId="0" xfId="0" applyFont="1" applyBorder="1" applyAlignment="1">
      <alignment horizontal="left" vertical="center" wrapText="1" indent="4"/>
    </xf>
    <xf numFmtId="0" fontId="76" fillId="0" borderId="76" xfId="0" applyFont="1" applyBorder="1" applyAlignment="1">
      <alignment horizontal="left" vertical="center" wrapText="1" indent="4"/>
    </xf>
    <xf numFmtId="0" fontId="34" fillId="0" borderId="34" xfId="0" applyFont="1" applyBorder="1" applyAlignment="1">
      <alignment vertical="center" wrapText="1"/>
    </xf>
    <xf numFmtId="0" fontId="34" fillId="0" borderId="35" xfId="0" applyFont="1" applyBorder="1" applyAlignment="1">
      <alignment vertical="center" wrapText="1"/>
    </xf>
    <xf numFmtId="0" fontId="34" fillId="0" borderId="63" xfId="0" applyFont="1" applyBorder="1" applyAlignment="1">
      <alignment vertical="center" wrapText="1"/>
    </xf>
    <xf numFmtId="0" fontId="80" fillId="0" borderId="34" xfId="0" applyFont="1" applyBorder="1" applyAlignment="1">
      <alignment horizontal="center" vertical="center" wrapText="1"/>
    </xf>
    <xf numFmtId="0" fontId="80" fillId="0" borderId="35" xfId="0" applyFont="1" applyBorder="1" applyAlignment="1">
      <alignment horizontal="center" vertical="center" wrapText="1"/>
    </xf>
    <xf numFmtId="0" fontId="80" fillId="0" borderId="63" xfId="0" applyFont="1" applyBorder="1" applyAlignment="1">
      <alignment horizontal="center" vertical="center" wrapText="1"/>
    </xf>
    <xf numFmtId="0" fontId="34" fillId="33" borderId="5" xfId="0" applyFont="1" applyFill="1" applyBorder="1" applyAlignment="1">
      <alignment horizontal="center" vertical="center" wrapText="1"/>
    </xf>
    <xf numFmtId="0" fontId="34" fillId="33" borderId="9" xfId="0" applyFont="1" applyFill="1" applyBorder="1" applyAlignment="1">
      <alignment horizontal="center" vertical="center" wrapText="1"/>
    </xf>
    <xf numFmtId="0" fontId="80" fillId="0" borderId="21"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76" xfId="0" applyFont="1" applyBorder="1" applyAlignment="1">
      <alignment horizontal="center" vertical="center" wrapText="1"/>
    </xf>
    <xf numFmtId="0" fontId="34" fillId="33" borderId="6" xfId="0" applyFont="1" applyFill="1" applyBorder="1" applyAlignment="1">
      <alignment horizontal="center" vertical="center" wrapText="1"/>
    </xf>
    <xf numFmtId="0" fontId="79" fillId="0" borderId="0" xfId="0" applyFont="1" applyAlignment="1">
      <alignment horizontal="center" vertical="center"/>
    </xf>
    <xf numFmtId="0" fontId="34" fillId="33" borderId="12" xfId="0" applyFont="1" applyFill="1" applyBorder="1" applyAlignment="1">
      <alignment vertical="center" wrapText="1"/>
    </xf>
    <xf numFmtId="0" fontId="37" fillId="33" borderId="8" xfId="0" applyFont="1" applyFill="1" applyBorder="1" applyAlignment="1">
      <alignment horizontal="center" vertical="center" wrapText="1"/>
    </xf>
    <xf numFmtId="0" fontId="7" fillId="0" borderId="8" xfId="0" applyFont="1" applyBorder="1" applyAlignment="1">
      <alignment vertical="center" wrapText="1"/>
    </xf>
    <xf numFmtId="0" fontId="83" fillId="0" borderId="0" xfId="0" applyFont="1" applyAlignment="1">
      <alignment horizontal="center" wrapText="1"/>
    </xf>
    <xf numFmtId="0" fontId="83" fillId="0" borderId="0" xfId="0" applyFont="1" applyAlignment="1">
      <alignment horizontal="center"/>
    </xf>
    <xf numFmtId="0" fontId="76" fillId="0" borderId="5" xfId="0" applyFont="1" applyBorder="1" applyAlignment="1">
      <alignment horizontal="left" vertical="top" wrapText="1"/>
    </xf>
    <xf numFmtId="0" fontId="76" fillId="0" borderId="6" xfId="0" applyFont="1" applyBorder="1" applyAlignment="1">
      <alignment horizontal="left" vertical="top" wrapText="1"/>
    </xf>
    <xf numFmtId="0" fontId="76" fillId="0" borderId="9" xfId="0" applyFont="1" applyBorder="1" applyAlignment="1">
      <alignment horizontal="left" vertical="top" wrapText="1"/>
    </xf>
    <xf numFmtId="0" fontId="34" fillId="2" borderId="8" xfId="0" applyFont="1" applyFill="1" applyBorder="1" applyAlignment="1">
      <alignment vertical="center" wrapText="1"/>
    </xf>
    <xf numFmtId="0" fontId="34" fillId="0" borderId="13" xfId="0" applyFont="1" applyBorder="1" applyAlignment="1">
      <alignment vertical="center" wrapText="1"/>
    </xf>
    <xf numFmtId="0" fontId="34" fillId="0" borderId="66" xfId="0" applyFont="1" applyBorder="1" applyAlignment="1">
      <alignment vertical="center" wrapText="1"/>
    </xf>
    <xf numFmtId="0" fontId="34" fillId="0" borderId="64" xfId="0" applyFont="1" applyBorder="1" applyAlignment="1">
      <alignment vertical="center" wrapText="1"/>
    </xf>
    <xf numFmtId="0" fontId="76" fillId="0" borderId="8" xfId="0" applyFont="1" applyBorder="1" applyAlignment="1">
      <alignment horizontal="left" vertical="center" wrapText="1" indent="3"/>
    </xf>
    <xf numFmtId="0" fontId="76" fillId="0" borderId="8" xfId="0" applyFont="1" applyBorder="1" applyAlignment="1">
      <alignment horizontal="left" vertical="center" wrapText="1" indent="4"/>
    </xf>
    <xf numFmtId="0" fontId="34" fillId="2" borderId="6"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0" fillId="0" borderId="6" xfId="0" applyBorder="1" applyAlignment="1">
      <alignment horizontal="left"/>
    </xf>
    <xf numFmtId="0" fontId="0" fillId="0" borderId="9" xfId="0" applyBorder="1" applyAlignment="1">
      <alignment horizontal="left"/>
    </xf>
    <xf numFmtId="0" fontId="34" fillId="0" borderId="34" xfId="0" applyFont="1" applyBorder="1" applyAlignment="1">
      <alignment horizontal="left" vertical="top" wrapText="1"/>
    </xf>
    <xf numFmtId="0" fontId="34" fillId="0" borderId="35" xfId="0" applyFont="1" applyBorder="1" applyAlignment="1">
      <alignment horizontal="left" vertical="top" wrapText="1"/>
    </xf>
    <xf numFmtId="0" fontId="34" fillId="0" borderId="63" xfId="0" applyFont="1" applyBorder="1" applyAlignment="1">
      <alignment horizontal="left" vertical="top" wrapText="1"/>
    </xf>
    <xf numFmtId="0" fontId="34" fillId="0" borderId="8" xfId="0" applyFont="1" applyBorder="1" applyAlignment="1">
      <alignment horizontal="left" vertical="center" wrapText="1" indent="5"/>
    </xf>
    <xf numFmtId="49" fontId="34" fillId="0" borderId="5" xfId="0" applyNumberFormat="1" applyFont="1" applyBorder="1" applyAlignment="1">
      <alignment horizontal="left" vertical="center" wrapText="1"/>
    </xf>
    <xf numFmtId="49" fontId="34" fillId="0" borderId="6" xfId="0" applyNumberFormat="1" applyFont="1" applyBorder="1" applyAlignment="1">
      <alignment horizontal="left" vertical="center" wrapText="1"/>
    </xf>
    <xf numFmtId="49" fontId="34" fillId="0" borderId="9" xfId="0" applyNumberFormat="1" applyFont="1" applyBorder="1" applyAlignment="1">
      <alignment horizontal="left" vertical="center" wrapText="1"/>
    </xf>
    <xf numFmtId="49" fontId="34" fillId="0" borderId="8" xfId="0" applyNumberFormat="1" applyFont="1" applyBorder="1" applyAlignment="1">
      <alignment vertical="center" wrapText="1"/>
    </xf>
    <xf numFmtId="0" fontId="34" fillId="2" borderId="5" xfId="0" applyFont="1" applyFill="1" applyBorder="1" applyAlignment="1">
      <alignment horizontal="center" vertical="center" wrapText="1"/>
    </xf>
    <xf numFmtId="0" fontId="76" fillId="0" borderId="8" xfId="0" applyFont="1" applyBorder="1" applyAlignment="1">
      <alignment horizontal="left" vertical="center" wrapText="1" indent="15"/>
    </xf>
    <xf numFmtId="0" fontId="34" fillId="2" borderId="5" xfId="0" applyFont="1" applyFill="1" applyBorder="1" applyAlignment="1">
      <alignment horizontal="left" vertical="center" wrapText="1"/>
    </xf>
    <xf numFmtId="0" fontId="34" fillId="2" borderId="6" xfId="0" applyFont="1" applyFill="1" applyBorder="1" applyAlignment="1">
      <alignment horizontal="left" vertical="center" wrapText="1"/>
    </xf>
    <xf numFmtId="0" fontId="34" fillId="2" borderId="9" xfId="0" applyFont="1" applyFill="1" applyBorder="1" applyAlignment="1">
      <alignment horizontal="left" vertical="center" wrapText="1"/>
    </xf>
    <xf numFmtId="0" fontId="34" fillId="2" borderId="5" xfId="0" applyFont="1" applyFill="1" applyBorder="1" applyAlignment="1">
      <alignment horizontal="left" vertical="top" wrapText="1"/>
    </xf>
    <xf numFmtId="0" fontId="34" fillId="2" borderId="6" xfId="0" applyFont="1" applyFill="1" applyBorder="1" applyAlignment="1">
      <alignment horizontal="left" vertical="top" wrapText="1"/>
    </xf>
    <xf numFmtId="0" fontId="34" fillId="2" borderId="9" xfId="0" applyFont="1" applyFill="1" applyBorder="1" applyAlignment="1">
      <alignment horizontal="left" vertical="top" wrapText="1"/>
    </xf>
    <xf numFmtId="49" fontId="34" fillId="2" borderId="5" xfId="0" applyNumberFormat="1" applyFont="1" applyFill="1" applyBorder="1" applyAlignment="1">
      <alignment horizontal="left" vertical="center" wrapText="1"/>
    </xf>
    <xf numFmtId="49" fontId="34" fillId="2" borderId="6" xfId="0" applyNumberFormat="1" applyFont="1" applyFill="1" applyBorder="1" applyAlignment="1">
      <alignment horizontal="left" vertical="center" wrapText="1"/>
    </xf>
    <xf numFmtId="49" fontId="34" fillId="2" borderId="9" xfId="0" applyNumberFormat="1" applyFont="1" applyFill="1" applyBorder="1" applyAlignment="1">
      <alignment horizontal="left" vertical="center" wrapText="1"/>
    </xf>
    <xf numFmtId="0" fontId="34" fillId="2" borderId="5" xfId="0" applyFont="1" applyFill="1" applyBorder="1" applyAlignment="1">
      <alignment vertical="center" wrapText="1"/>
    </xf>
    <xf numFmtId="0" fontId="34" fillId="2" borderId="6" xfId="0" applyFont="1" applyFill="1" applyBorder="1" applyAlignment="1">
      <alignment vertical="center" wrapText="1"/>
    </xf>
    <xf numFmtId="0" fontId="34" fillId="2" borderId="9" xfId="0" applyFont="1" applyFill="1" applyBorder="1" applyAlignment="1">
      <alignment vertical="center" wrapText="1"/>
    </xf>
    <xf numFmtId="0" fontId="34" fillId="0" borderId="5" xfId="0" applyFont="1" applyBorder="1" applyAlignment="1">
      <alignment horizontal="center" vertical="center" wrapText="1"/>
    </xf>
    <xf numFmtId="0" fontId="0" fillId="0" borderId="6" xfId="0" applyBorder="1"/>
    <xf numFmtId="0" fontId="0" fillId="0" borderId="9" xfId="0" applyBorder="1"/>
    <xf numFmtId="0" fontId="34" fillId="0" borderId="5" xfId="0" applyFont="1" applyBorder="1" applyAlignment="1">
      <alignment horizontal="left" vertical="top" wrapText="1"/>
    </xf>
    <xf numFmtId="0" fontId="34" fillId="0" borderId="6" xfId="0" applyFont="1" applyBorder="1" applyAlignment="1">
      <alignment horizontal="left" vertical="top" wrapText="1"/>
    </xf>
    <xf numFmtId="0" fontId="34" fillId="0" borderId="9" xfId="0" applyFont="1" applyBorder="1" applyAlignment="1">
      <alignment horizontal="left" vertical="top" wrapText="1"/>
    </xf>
    <xf numFmtId="0" fontId="34" fillId="0" borderId="5" xfId="0" applyFont="1" applyBorder="1" applyAlignment="1">
      <alignment vertical="center" wrapText="1"/>
    </xf>
    <xf numFmtId="0" fontId="34" fillId="0" borderId="6" xfId="0" applyFont="1" applyBorder="1" applyAlignment="1">
      <alignment vertical="center" wrapText="1"/>
    </xf>
    <xf numFmtId="0" fontId="34" fillId="0" borderId="9" xfId="0" applyFont="1" applyBorder="1" applyAlignment="1">
      <alignment vertical="center" wrapText="1"/>
    </xf>
    <xf numFmtId="0" fontId="34" fillId="0" borderId="5" xfId="0" applyFont="1" applyBorder="1" applyAlignment="1">
      <alignment horizontal="left" vertical="center" wrapText="1" indent="5"/>
    </xf>
    <xf numFmtId="0" fontId="34" fillId="0" borderId="6" xfId="0" applyFont="1" applyBorder="1" applyAlignment="1">
      <alignment horizontal="left" vertical="center" wrapText="1" indent="5"/>
    </xf>
    <xf numFmtId="0" fontId="34" fillId="0" borderId="9" xfId="0" applyFont="1" applyBorder="1" applyAlignment="1">
      <alignment horizontal="left" vertical="center" wrapText="1" indent="5"/>
    </xf>
    <xf numFmtId="0" fontId="25" fillId="0" borderId="8" xfId="0" applyFont="1" applyBorder="1" applyAlignment="1">
      <alignment vertical="center" wrapText="1"/>
    </xf>
    <xf numFmtId="0" fontId="19" fillId="0" borderId="8" xfId="0" applyFont="1" applyBorder="1" applyAlignment="1">
      <alignment vertical="center" wrapText="1"/>
    </xf>
    <xf numFmtId="0" fontId="34" fillId="0" borderId="6" xfId="0" applyFont="1" applyBorder="1" applyAlignment="1">
      <alignment horizontal="center" vertical="center" wrapText="1"/>
    </xf>
    <xf numFmtId="0" fontId="34" fillId="0" borderId="9" xfId="0" applyFont="1" applyBorder="1" applyAlignment="1">
      <alignment horizontal="center" vertical="center" wrapText="1"/>
    </xf>
    <xf numFmtId="0" fontId="34" fillId="33" borderId="8" xfId="0" applyFont="1" applyFill="1" applyBorder="1" applyAlignment="1">
      <alignment horizontal="center" vertical="center" wrapText="1"/>
    </xf>
    <xf numFmtId="0" fontId="34" fillId="0" borderId="8" xfId="51" applyFont="1" applyFill="1" applyBorder="1" applyAlignment="1">
      <alignment horizontal="center" vertical="center" wrapText="1"/>
    </xf>
    <xf numFmtId="0" fontId="105" fillId="3" borderId="41" xfId="51" applyFont="1" applyFill="1" applyBorder="1" applyAlignment="1">
      <alignment horizontal="left" wrapText="1"/>
    </xf>
    <xf numFmtId="0" fontId="104" fillId="0" borderId="0" xfId="51" applyFont="1" applyFill="1" applyAlignment="1">
      <alignment horizontal="left" vertical="center" wrapText="1"/>
    </xf>
    <xf numFmtId="0" fontId="34" fillId="0" borderId="0" xfId="51" applyFont="1" applyFill="1" applyBorder="1" applyAlignment="1">
      <alignment horizontal="center" vertical="center" wrapText="1"/>
    </xf>
    <xf numFmtId="0" fontId="12" fillId="0" borderId="5" xfId="51" applyFont="1" applyBorder="1" applyAlignment="1">
      <alignment horizontal="center" vertical="top" wrapText="1"/>
    </xf>
    <xf numFmtId="0" fontId="12" fillId="0" borderId="9" xfId="51" applyFont="1" applyBorder="1" applyAlignment="1">
      <alignment horizontal="center" vertical="top" wrapText="1"/>
    </xf>
    <xf numFmtId="49" fontId="83" fillId="0" borderId="10" xfId="51" applyNumberFormat="1" applyFont="1" applyFill="1" applyBorder="1" applyAlignment="1">
      <alignment horizontal="center" vertical="top" wrapText="1"/>
    </xf>
    <xf numFmtId="49" fontId="83" fillId="0" borderId="11" xfId="51" applyNumberFormat="1" applyFont="1" applyFill="1" applyBorder="1" applyAlignment="1">
      <alignment horizontal="center" vertical="top" wrapText="1"/>
    </xf>
    <xf numFmtId="0" fontId="34" fillId="0" borderId="64" xfId="51" applyFont="1" applyFill="1" applyBorder="1" applyAlignment="1">
      <alignment horizontal="center" vertical="top" wrapText="1"/>
    </xf>
    <xf numFmtId="0" fontId="34" fillId="0" borderId="76" xfId="51" applyFont="1" applyFill="1" applyBorder="1" applyAlignment="1">
      <alignment horizontal="center" vertical="top" wrapText="1"/>
    </xf>
    <xf numFmtId="0" fontId="90" fillId="0" borderId="8" xfId="0" applyFont="1" applyBorder="1" applyAlignment="1">
      <alignment vertical="center" wrapText="1"/>
    </xf>
    <xf numFmtId="0" fontId="91" fillId="0" borderId="8" xfId="0" applyFont="1" applyBorder="1" applyAlignment="1">
      <alignment vertical="center" wrapText="1"/>
    </xf>
    <xf numFmtId="0" fontId="34" fillId="0" borderId="40" xfId="109" applyFont="1" applyBorder="1" applyAlignment="1">
      <alignment horizontal="left" vertical="top" wrapText="1"/>
    </xf>
    <xf numFmtId="0" fontId="34" fillId="0" borderId="66" xfId="109" applyFont="1" applyBorder="1" applyAlignment="1">
      <alignment horizontal="left" vertical="top" wrapText="1"/>
    </xf>
    <xf numFmtId="0" fontId="34" fillId="0" borderId="79" xfId="109" applyFont="1" applyBorder="1" applyAlignment="1">
      <alignment horizontal="left" vertical="top" wrapText="1"/>
    </xf>
    <xf numFmtId="0" fontId="34" fillId="0" borderId="62" xfId="109" applyFont="1" applyBorder="1" applyAlignment="1">
      <alignment horizontal="left" vertical="top" wrapText="1"/>
    </xf>
    <xf numFmtId="0" fontId="34" fillId="0" borderId="35" xfId="109" applyFont="1" applyBorder="1" applyAlignment="1">
      <alignment horizontal="left" vertical="top" wrapText="1"/>
    </xf>
    <xf numFmtId="0" fontId="34" fillId="0" borderId="78" xfId="109" applyFont="1" applyBorder="1" applyAlignment="1">
      <alignment horizontal="left" vertical="top" wrapText="1"/>
    </xf>
    <xf numFmtId="0" fontId="101" fillId="0" borderId="4" xfId="109" applyFont="1" applyBorder="1" applyAlignment="1">
      <alignment horizontal="left" vertical="center"/>
    </xf>
    <xf numFmtId="0" fontId="101" fillId="0" borderId="8" xfId="109" applyFont="1" applyBorder="1" applyAlignment="1">
      <alignment horizontal="left" vertical="center"/>
    </xf>
    <xf numFmtId="0" fontId="101" fillId="0" borderId="16" xfId="109" applyFont="1" applyBorder="1" applyAlignment="1">
      <alignment horizontal="left" vertical="center"/>
    </xf>
    <xf numFmtId="0" fontId="34" fillId="0" borderId="4" xfId="109" applyFont="1" applyBorder="1" applyAlignment="1">
      <alignment horizontal="left" vertical="top" wrapText="1"/>
    </xf>
    <xf numFmtId="0" fontId="34" fillId="0" borderId="8" xfId="109" applyFont="1" applyBorder="1" applyAlignment="1">
      <alignment horizontal="left" vertical="top" wrapText="1"/>
    </xf>
    <xf numFmtId="0" fontId="34" fillId="0" borderId="16" xfId="109" applyFont="1" applyBorder="1" applyAlignment="1">
      <alignment horizontal="left" vertical="top" wrapText="1"/>
    </xf>
    <xf numFmtId="0" fontId="7" fillId="0" borderId="8" xfId="109" applyFont="1" applyBorder="1" applyAlignment="1">
      <alignment horizontal="left" vertical="top" wrapText="1"/>
    </xf>
    <xf numFmtId="0" fontId="7" fillId="0" borderId="16" xfId="109" applyFont="1" applyBorder="1" applyAlignment="1">
      <alignment horizontal="left" vertical="top" wrapText="1"/>
    </xf>
    <xf numFmtId="0" fontId="34" fillId="0" borderId="4" xfId="109" applyFont="1" applyBorder="1" applyAlignment="1">
      <alignment horizontal="left"/>
    </xf>
    <xf numFmtId="0" fontId="34" fillId="0" borderId="8" xfId="109" applyFont="1" applyBorder="1" applyAlignment="1">
      <alignment horizontal="left"/>
    </xf>
    <xf numFmtId="0" fontId="34" fillId="0" borderId="16" xfId="109" applyFont="1" applyBorder="1" applyAlignment="1">
      <alignment horizontal="left"/>
    </xf>
    <xf numFmtId="0" fontId="99" fillId="0" borderId="4" xfId="109" applyFont="1" applyBorder="1" applyAlignment="1">
      <alignment horizontal="left"/>
    </xf>
    <xf numFmtId="0" fontId="99" fillId="0" borderId="8" xfId="109" applyFont="1" applyBorder="1" applyAlignment="1">
      <alignment horizontal="left"/>
    </xf>
    <xf numFmtId="0" fontId="99" fillId="0" borderId="16" xfId="109" applyFont="1" applyBorder="1" applyAlignment="1">
      <alignment horizontal="left"/>
    </xf>
    <xf numFmtId="0" fontId="34" fillId="0" borderId="61" xfId="109" applyFont="1" applyBorder="1" applyAlignment="1">
      <alignment horizontal="left" vertical="center"/>
    </xf>
    <xf numFmtId="0" fontId="34" fillId="0" borderId="6" xfId="109" applyFont="1" applyBorder="1" applyAlignment="1">
      <alignment horizontal="left" vertical="center"/>
    </xf>
    <xf numFmtId="0" fontId="34" fillId="0" borderId="77" xfId="109" applyFont="1" applyBorder="1" applyAlignment="1">
      <alignment horizontal="left" vertical="center"/>
    </xf>
    <xf numFmtId="0" fontId="34" fillId="2" borderId="8" xfId="109" applyFont="1" applyFill="1" applyBorder="1" applyAlignment="1">
      <alignment horizontal="left" vertical="top" wrapText="1"/>
    </xf>
    <xf numFmtId="0" fontId="34" fillId="2" borderId="16" xfId="109" applyFont="1" applyFill="1" applyBorder="1" applyAlignment="1">
      <alignment horizontal="left" vertical="top" wrapText="1"/>
    </xf>
    <xf numFmtId="0" fontId="34" fillId="2" borderId="4" xfId="109" applyFont="1" applyFill="1" applyBorder="1" applyAlignment="1">
      <alignment horizontal="left" vertical="top" wrapText="1"/>
    </xf>
    <xf numFmtId="0" fontId="34" fillId="0" borderId="4" xfId="109" applyFont="1" applyBorder="1" applyAlignment="1">
      <alignment horizontal="left" vertical="center" wrapText="1"/>
    </xf>
    <xf numFmtId="0" fontId="34" fillId="0" borderId="8" xfId="109" applyFont="1" applyBorder="1" applyAlignment="1">
      <alignment horizontal="left" vertical="center" wrapText="1"/>
    </xf>
    <xf numFmtId="0" fontId="34" fillId="0" borderId="16" xfId="109" applyFont="1" applyBorder="1" applyAlignment="1">
      <alignment horizontal="left" vertical="center" wrapText="1"/>
    </xf>
    <xf numFmtId="0" fontId="100" fillId="0" borderId="4" xfId="109" applyFont="1" applyBorder="1" applyAlignment="1">
      <alignment horizontal="left"/>
    </xf>
    <xf numFmtId="0" fontId="100" fillId="0" borderId="8" xfId="109" applyFont="1" applyBorder="1" applyAlignment="1">
      <alignment horizontal="left"/>
    </xf>
    <xf numFmtId="0" fontId="100" fillId="0" borderId="16" xfId="109" applyFont="1" applyBorder="1" applyAlignment="1">
      <alignment horizontal="left"/>
    </xf>
    <xf numFmtId="0" fontId="34" fillId="0" borderId="61" xfId="109" applyFont="1" applyBorder="1" applyAlignment="1">
      <alignment horizontal="left" vertical="top" wrapText="1"/>
    </xf>
    <xf numFmtId="0" fontId="34" fillId="0" borderId="6" xfId="109" applyFont="1" applyBorder="1" applyAlignment="1">
      <alignment horizontal="left" vertical="top" wrapText="1"/>
    </xf>
    <xf numFmtId="0" fontId="34" fillId="0" borderId="77" xfId="109" applyFont="1" applyBorder="1" applyAlignment="1">
      <alignment horizontal="left" vertical="top" wrapText="1"/>
    </xf>
    <xf numFmtId="0" fontId="34" fillId="35" borderId="4" xfId="109" applyFont="1" applyFill="1" applyBorder="1" applyAlignment="1">
      <alignment horizontal="left"/>
    </xf>
    <xf numFmtId="0" fontId="34" fillId="35" borderId="8" xfId="109" applyFont="1" applyFill="1" applyBorder="1" applyAlignment="1">
      <alignment horizontal="left"/>
    </xf>
    <xf numFmtId="0" fontId="34" fillId="35" borderId="16" xfId="109" applyFont="1" applyFill="1" applyBorder="1" applyAlignment="1">
      <alignment horizontal="left"/>
    </xf>
    <xf numFmtId="0" fontId="34" fillId="0" borderId="4" xfId="109" applyFont="1" applyBorder="1" applyAlignment="1">
      <alignment horizontal="left" wrapText="1"/>
    </xf>
    <xf numFmtId="0" fontId="34" fillId="0" borderId="8" xfId="109" applyFont="1" applyBorder="1" applyAlignment="1">
      <alignment horizontal="left" wrapText="1"/>
    </xf>
    <xf numFmtId="0" fontId="34" fillId="0" borderId="16" xfId="109" applyFont="1" applyBorder="1" applyAlignment="1">
      <alignment horizontal="left" wrapText="1"/>
    </xf>
    <xf numFmtId="0" fontId="34" fillId="2" borderId="5" xfId="109" applyFont="1" applyFill="1" applyBorder="1" applyAlignment="1">
      <alignment horizontal="left" vertical="top" wrapText="1"/>
    </xf>
    <xf numFmtId="0" fontId="34" fillId="2" borderId="6" xfId="109" applyFont="1" applyFill="1" applyBorder="1" applyAlignment="1">
      <alignment horizontal="left" vertical="top" wrapText="1"/>
    </xf>
    <xf numFmtId="0" fontId="93" fillId="0" borderId="9" xfId="109" applyBorder="1" applyAlignment="1">
      <alignment horizontal="left" vertical="top" wrapText="1"/>
    </xf>
    <xf numFmtId="0" fontId="34" fillId="0" borderId="5" xfId="109" applyFont="1" applyBorder="1" applyAlignment="1">
      <alignment horizontal="left" vertical="top" wrapText="1"/>
    </xf>
    <xf numFmtId="0" fontId="34" fillId="2" borderId="7" xfId="109" applyFont="1" applyFill="1" applyBorder="1" applyAlignment="1">
      <alignment horizontal="left" vertical="top" wrapText="1"/>
    </xf>
    <xf numFmtId="0" fontId="34" fillId="2" borderId="18" xfId="109" applyFont="1" applyFill="1" applyBorder="1" applyAlignment="1">
      <alignment horizontal="left" vertical="top" wrapText="1"/>
    </xf>
    <xf numFmtId="0" fontId="34" fillId="2" borderId="17" xfId="109" applyFont="1" applyFill="1" applyBorder="1" applyAlignment="1">
      <alignment horizontal="left" vertical="top" wrapText="1"/>
    </xf>
    <xf numFmtId="0" fontId="34" fillId="2" borderId="61" xfId="109" applyFont="1" applyFill="1" applyBorder="1" applyAlignment="1">
      <alignment horizontal="left" vertical="top" wrapText="1"/>
    </xf>
    <xf numFmtId="0" fontId="34" fillId="2" borderId="77" xfId="109" applyFont="1" applyFill="1" applyBorder="1" applyAlignment="1">
      <alignment horizontal="left" vertical="top" wrapText="1"/>
    </xf>
    <xf numFmtId="0" fontId="7" fillId="0" borderId="59" xfId="109" applyFont="1" applyBorder="1" applyAlignment="1">
      <alignment horizontal="center" vertical="top"/>
    </xf>
    <xf numFmtId="0" fontId="7" fillId="0" borderId="3" xfId="109" applyFont="1" applyBorder="1" applyAlignment="1">
      <alignment horizontal="center" vertical="top"/>
    </xf>
    <xf numFmtId="0" fontId="7" fillId="0" borderId="58" xfId="109" applyFont="1" applyBorder="1" applyAlignment="1">
      <alignment horizontal="center" vertical="top"/>
    </xf>
    <xf numFmtId="0" fontId="34" fillId="0" borderId="61" xfId="109" applyFont="1" applyBorder="1" applyAlignment="1">
      <alignment horizontal="center"/>
    </xf>
    <xf numFmtId="0" fontId="34" fillId="0" borderId="6" xfId="109" applyFont="1" applyBorder="1" applyAlignment="1">
      <alignment horizontal="center"/>
    </xf>
    <xf numFmtId="0" fontId="34" fillId="0" borderId="77" xfId="109" applyFont="1" applyBorder="1" applyAlignment="1">
      <alignment horizontal="center"/>
    </xf>
    <xf numFmtId="0" fontId="34" fillId="0" borderId="8" xfId="109" applyFont="1" applyBorder="1" applyAlignment="1">
      <alignment horizontal="left" vertical="top"/>
    </xf>
    <xf numFmtId="0" fontId="34" fillId="0" borderId="16" xfId="109" applyFont="1" applyBorder="1" applyAlignment="1">
      <alignment horizontal="left" vertical="top"/>
    </xf>
    <xf numFmtId="0" fontId="7" fillId="0" borderId="40" xfId="109" applyFont="1" applyBorder="1" applyAlignment="1">
      <alignment horizontal="left" vertical="top" wrapText="1"/>
    </xf>
    <xf numFmtId="0" fontId="7" fillId="0" borderId="66" xfId="109" applyFont="1" applyBorder="1" applyAlignment="1">
      <alignment horizontal="left" vertical="top" wrapText="1"/>
    </xf>
    <xf numFmtId="0" fontId="7" fillId="0" borderId="79" xfId="109" applyFont="1" applyBorder="1" applyAlignment="1">
      <alignment horizontal="left" vertical="top" wrapText="1"/>
    </xf>
    <xf numFmtId="0" fontId="7" fillId="0" borderId="62" xfId="109" applyFont="1" applyBorder="1" applyAlignment="1">
      <alignment horizontal="left" vertical="top" wrapText="1"/>
    </xf>
    <xf numFmtId="0" fontId="7" fillId="0" borderId="35" xfId="109" applyFont="1" applyBorder="1" applyAlignment="1">
      <alignment horizontal="left" vertical="top" wrapText="1"/>
    </xf>
    <xf numFmtId="0" fontId="7" fillId="0" borderId="78" xfId="109" applyFont="1" applyBorder="1" applyAlignment="1">
      <alignment horizontal="left" vertical="top" wrapText="1"/>
    </xf>
    <xf numFmtId="0" fontId="7" fillId="0" borderId="61" xfId="109" applyFont="1" applyBorder="1" applyAlignment="1">
      <alignment horizontal="left" vertical="top" wrapText="1"/>
    </xf>
    <xf numFmtId="0" fontId="7" fillId="0" borderId="6" xfId="109" applyFont="1" applyBorder="1" applyAlignment="1">
      <alignment horizontal="left" vertical="top" wrapText="1"/>
    </xf>
    <xf numFmtId="0" fontId="7" fillId="0" borderId="77" xfId="109" applyFont="1" applyBorder="1" applyAlignment="1">
      <alignment horizontal="left" vertical="top" wrapText="1"/>
    </xf>
    <xf numFmtId="0" fontId="34" fillId="0" borderId="40" xfId="109" applyFont="1" applyBorder="1" applyAlignment="1">
      <alignment horizontal="left" vertical="center"/>
    </xf>
    <xf numFmtId="0" fontId="34" fillId="0" borderId="66" xfId="109" applyFont="1" applyBorder="1" applyAlignment="1">
      <alignment horizontal="left" vertical="center"/>
    </xf>
    <xf numFmtId="0" fontId="34" fillId="0" borderId="79" xfId="109" applyFont="1" applyBorder="1" applyAlignment="1">
      <alignment horizontal="left" vertical="center"/>
    </xf>
    <xf numFmtId="0" fontId="34" fillId="2" borderId="1" xfId="109" applyFont="1" applyFill="1" applyBorder="1" applyAlignment="1">
      <alignment horizontal="left" vertical="top" wrapText="1"/>
    </xf>
    <xf numFmtId="0" fontId="34" fillId="2" borderId="14" xfId="109" applyFont="1" applyFill="1" applyBorder="1" applyAlignment="1">
      <alignment horizontal="left" vertical="top" wrapText="1"/>
    </xf>
    <xf numFmtId="0" fontId="34" fillId="2" borderId="2" xfId="109" applyFont="1" applyFill="1" applyBorder="1" applyAlignment="1">
      <alignment horizontal="left" vertical="top" wrapText="1"/>
    </xf>
    <xf numFmtId="0" fontId="34" fillId="2" borderId="3" xfId="109" applyFont="1" applyFill="1" applyBorder="1" applyAlignment="1">
      <alignment horizontal="left" vertical="top" wrapText="1"/>
    </xf>
    <xf numFmtId="0" fontId="93" fillId="0" borderId="69" xfId="109" applyBorder="1" applyAlignment="1">
      <alignment horizontal="left" vertical="top" wrapText="1"/>
    </xf>
    <xf numFmtId="0" fontId="34" fillId="2" borderId="15" xfId="109" applyFont="1" applyFill="1" applyBorder="1" applyAlignment="1">
      <alignment horizontal="left" vertical="top" wrapText="1"/>
    </xf>
  </cellXfs>
  <cellStyles count="119">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1" builtinId="3"/>
    <cellStyle name="Comma 10" xfId="33"/>
    <cellStyle name="Comma 2" xfId="4"/>
    <cellStyle name="Comma 2 2" xfId="34"/>
    <cellStyle name="Comma 2 2 2" xfId="108"/>
    <cellStyle name="Comma 2 3" xfId="35"/>
    <cellStyle name="Comma 2 4" xfId="36"/>
    <cellStyle name="Comma 2 5" xfId="107"/>
    <cellStyle name="Comma 3" xfId="37"/>
    <cellStyle name="Comma 3 2" xfId="38"/>
    <cellStyle name="Comma 3 2 2" xfId="110"/>
    <cellStyle name="Comma 3 3" xfId="39"/>
    <cellStyle name="Comma 4" xfId="40"/>
    <cellStyle name="Comma 5" xfId="41"/>
    <cellStyle name="Comma 6" xfId="42"/>
    <cellStyle name="Comma 6 2" xfId="43"/>
    <cellStyle name="Comma 6 2 2" xfId="111"/>
    <cellStyle name="Comma 6 3" xfId="112"/>
    <cellStyle name="Comma 7" xfId="44"/>
    <cellStyle name="Comma 7 2" xfId="45"/>
    <cellStyle name="Comma 7 2 2" xfId="113"/>
    <cellStyle name="Comma 7 3" xfId="11"/>
    <cellStyle name="Comma 8" xfId="46"/>
    <cellStyle name="Comma 9" xfId="47"/>
    <cellStyle name="Hyperlink 2" xfId="14"/>
    <cellStyle name="Hyperlink 3" xfId="13"/>
    <cellStyle name="Normal" xfId="0" builtinId="0"/>
    <cellStyle name="Normal 10" xfId="48"/>
    <cellStyle name="Normal 11" xfId="49"/>
    <cellStyle name="Normal 12" xfId="50"/>
    <cellStyle name="Normal 12 2" xfId="100"/>
    <cellStyle name="Normal 13" xfId="51"/>
    <cellStyle name="Normal 2" xfId="2"/>
    <cellStyle name="Normal 2 2" xfId="5"/>
    <cellStyle name="Normal 2 2 2" xfId="102"/>
    <cellStyle name="Normal 2 3" xfId="52"/>
    <cellStyle name="Normal 2 3 2" xfId="114"/>
    <cellStyle name="Normal 2 4" xfId="101"/>
    <cellStyle name="Normal 2 5" xfId="109"/>
    <cellStyle name="Normal 2_Gorcuxum ashxatakazm" xfId="53"/>
    <cellStyle name="Normal 3" xfId="3"/>
    <cellStyle name="Normal 3 2" xfId="54"/>
    <cellStyle name="Normal 3 2 2" xfId="106"/>
    <cellStyle name="Normal 3 3" xfId="55"/>
    <cellStyle name="Normal 3 4" xfId="103"/>
    <cellStyle name="Normal 3 5" xfId="105"/>
    <cellStyle name="Normal 4" xfId="12"/>
    <cellStyle name="Normal 4 2" xfId="104"/>
    <cellStyle name="Normal 5" xfId="56"/>
    <cellStyle name="Normal 5 2" xfId="57"/>
    <cellStyle name="Normal 6" xfId="58"/>
    <cellStyle name="Normal 6 2" xfId="59"/>
    <cellStyle name="Normal 6 2 2" xfId="115"/>
    <cellStyle name="Normal 6 3" xfId="116"/>
    <cellStyle name="Normal 7" xfId="10"/>
    <cellStyle name="Normal 8" xfId="60"/>
    <cellStyle name="Normal 8 2" xfId="117"/>
    <cellStyle name="Normal 9" xfId="61"/>
    <cellStyle name="Normal_9.2.karavarmanaparat2013-2015-Ashxatakazm_LILIT 2 2 2" xfId="118"/>
    <cellStyle name="Percent 2" xfId="7"/>
    <cellStyle name="Percent 3" xfId="62"/>
    <cellStyle name="Percent 4" xfId="63"/>
    <cellStyle name="SN_241" xfId="99"/>
    <cellStyle name="Style 1" xfId="8"/>
    <cellStyle name="Style 1 2" xfId="64"/>
    <cellStyle name="Style 1 3" xfId="65"/>
    <cellStyle name="Style 1 4" xfId="66"/>
    <cellStyle name="Акцент1" xfId="67"/>
    <cellStyle name="Акцент2" xfId="68"/>
    <cellStyle name="Акцент3" xfId="69"/>
    <cellStyle name="Акцент4" xfId="70"/>
    <cellStyle name="Акцент5" xfId="71"/>
    <cellStyle name="Акцент6" xfId="72"/>
    <cellStyle name="Ввод " xfId="73"/>
    <cellStyle name="Вывод" xfId="74"/>
    <cellStyle name="Вычисление"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Обычный 2" xfId="84"/>
    <cellStyle name="Обычный 3" xfId="85"/>
    <cellStyle name="Обычный_Лист1" xfId="6"/>
    <cellStyle name="Плохой" xfId="86"/>
    <cellStyle name="Пояснение" xfId="87"/>
    <cellStyle name="Примечание" xfId="88"/>
    <cellStyle name="Связанная ячейка" xfId="89"/>
    <cellStyle name="Стиль 1" xfId="90"/>
    <cellStyle name="Стиль 1 2" xfId="9"/>
    <cellStyle name="Стиль 1 2 2" xfId="91"/>
    <cellStyle name="Текст предупреждения" xfId="92"/>
    <cellStyle name="Финансовый 2" xfId="93"/>
    <cellStyle name="Финансовый 2 2" xfId="94"/>
    <cellStyle name="Финансовый 3" xfId="95"/>
    <cellStyle name="Финансовый 3 2" xfId="96"/>
    <cellStyle name="Финансовый 4" xfId="97"/>
    <cellStyle name="Хороший" xfId="98"/>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2553566</xdr:colOff>
      <xdr:row>22</xdr:row>
      <xdr:rowOff>0</xdr:rowOff>
    </xdr:from>
    <xdr:ext cx="184731" cy="264560"/>
    <xdr:sp macro="" textlink="">
      <xdr:nvSpPr>
        <xdr:cNvPr id="2" name="TextBox 1"/>
        <xdr:cNvSpPr txBox="1"/>
      </xdr:nvSpPr>
      <xdr:spPr>
        <a:xfrm>
          <a:off x="3782291"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2553566</xdr:colOff>
      <xdr:row>22</xdr:row>
      <xdr:rowOff>0</xdr:rowOff>
    </xdr:from>
    <xdr:ext cx="184731" cy="264560"/>
    <xdr:sp macro="" textlink="">
      <xdr:nvSpPr>
        <xdr:cNvPr id="3" name="TextBox 2"/>
        <xdr:cNvSpPr txBox="1"/>
      </xdr:nvSpPr>
      <xdr:spPr>
        <a:xfrm>
          <a:off x="3782291"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2553566</xdr:colOff>
      <xdr:row>22</xdr:row>
      <xdr:rowOff>0</xdr:rowOff>
    </xdr:from>
    <xdr:ext cx="184731" cy="264560"/>
    <xdr:sp macro="" textlink="">
      <xdr:nvSpPr>
        <xdr:cNvPr id="4" name="TextBox 3"/>
        <xdr:cNvSpPr txBox="1"/>
      </xdr:nvSpPr>
      <xdr:spPr>
        <a:xfrm>
          <a:off x="3782291"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20</xdr:row>
      <xdr:rowOff>0</xdr:rowOff>
    </xdr:from>
    <xdr:ext cx="184731" cy="264560"/>
    <xdr:sp macro="" textlink="">
      <xdr:nvSpPr>
        <xdr:cNvPr id="2" name="TextBox 1"/>
        <xdr:cNvSpPr txBox="1"/>
      </xdr:nvSpPr>
      <xdr:spPr>
        <a:xfrm>
          <a:off x="3696566" y="83352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20</xdr:row>
      <xdr:rowOff>0</xdr:rowOff>
    </xdr:from>
    <xdr:ext cx="184731" cy="264560"/>
    <xdr:sp macro="" textlink="">
      <xdr:nvSpPr>
        <xdr:cNvPr id="3" name="TextBox 2"/>
        <xdr:cNvSpPr txBox="1"/>
      </xdr:nvSpPr>
      <xdr:spPr>
        <a:xfrm>
          <a:off x="3696566" y="83352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20</xdr:row>
      <xdr:rowOff>0</xdr:rowOff>
    </xdr:from>
    <xdr:ext cx="184731" cy="264560"/>
    <xdr:sp macro="" textlink="">
      <xdr:nvSpPr>
        <xdr:cNvPr id="4" name="TextBox 3"/>
        <xdr:cNvSpPr txBox="1"/>
      </xdr:nvSpPr>
      <xdr:spPr>
        <a:xfrm>
          <a:off x="3696566" y="83352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20</xdr:row>
      <xdr:rowOff>0</xdr:rowOff>
    </xdr:from>
    <xdr:ext cx="184731" cy="264560"/>
    <xdr:sp macro="" textlink="">
      <xdr:nvSpPr>
        <xdr:cNvPr id="5" name="TextBox 4"/>
        <xdr:cNvSpPr txBox="1"/>
      </xdr:nvSpPr>
      <xdr:spPr>
        <a:xfrm>
          <a:off x="0" y="96211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20</xdr:row>
      <xdr:rowOff>0</xdr:rowOff>
    </xdr:from>
    <xdr:ext cx="184731" cy="264560"/>
    <xdr:sp macro="" textlink="">
      <xdr:nvSpPr>
        <xdr:cNvPr id="6" name="TextBox 5"/>
        <xdr:cNvSpPr txBox="1"/>
      </xdr:nvSpPr>
      <xdr:spPr>
        <a:xfrm>
          <a:off x="0" y="96211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20</xdr:row>
      <xdr:rowOff>0</xdr:rowOff>
    </xdr:from>
    <xdr:ext cx="184731" cy="264560"/>
    <xdr:sp macro="" textlink="">
      <xdr:nvSpPr>
        <xdr:cNvPr id="7" name="TextBox 6"/>
        <xdr:cNvSpPr txBox="1"/>
      </xdr:nvSpPr>
      <xdr:spPr>
        <a:xfrm>
          <a:off x="0" y="96211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2553566</xdr:colOff>
      <xdr:row>20</xdr:row>
      <xdr:rowOff>0</xdr:rowOff>
    </xdr:from>
    <xdr:ext cx="184731" cy="264560"/>
    <xdr:sp macro="" textlink="">
      <xdr:nvSpPr>
        <xdr:cNvPr id="2" name="TextBox 1"/>
        <xdr:cNvSpPr txBox="1"/>
      </xdr:nvSpPr>
      <xdr:spPr>
        <a:xfrm>
          <a:off x="3782291"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2553566</xdr:colOff>
      <xdr:row>20</xdr:row>
      <xdr:rowOff>0</xdr:rowOff>
    </xdr:from>
    <xdr:ext cx="184731" cy="264560"/>
    <xdr:sp macro="" textlink="">
      <xdr:nvSpPr>
        <xdr:cNvPr id="3" name="TextBox 2"/>
        <xdr:cNvSpPr txBox="1"/>
      </xdr:nvSpPr>
      <xdr:spPr>
        <a:xfrm>
          <a:off x="3782291"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2553566</xdr:colOff>
      <xdr:row>20</xdr:row>
      <xdr:rowOff>0</xdr:rowOff>
    </xdr:from>
    <xdr:ext cx="184731" cy="264560"/>
    <xdr:sp macro="" textlink="">
      <xdr:nvSpPr>
        <xdr:cNvPr id="4" name="TextBox 3"/>
        <xdr:cNvSpPr txBox="1"/>
      </xdr:nvSpPr>
      <xdr:spPr>
        <a:xfrm>
          <a:off x="3782291"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13</xdr:row>
      <xdr:rowOff>0</xdr:rowOff>
    </xdr:from>
    <xdr:ext cx="184731" cy="264560"/>
    <xdr:sp macro="" textlink="">
      <xdr:nvSpPr>
        <xdr:cNvPr id="2" name="TextBox 1"/>
        <xdr:cNvSpPr txBox="1"/>
      </xdr:nvSpPr>
      <xdr:spPr>
        <a:xfrm>
          <a:off x="0" y="7992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13</xdr:row>
      <xdr:rowOff>0</xdr:rowOff>
    </xdr:from>
    <xdr:ext cx="184731" cy="264560"/>
    <xdr:sp macro="" textlink="">
      <xdr:nvSpPr>
        <xdr:cNvPr id="3" name="TextBox 2"/>
        <xdr:cNvSpPr txBox="1"/>
      </xdr:nvSpPr>
      <xdr:spPr>
        <a:xfrm>
          <a:off x="0" y="7992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13</xdr:row>
      <xdr:rowOff>0</xdr:rowOff>
    </xdr:from>
    <xdr:ext cx="184731" cy="264560"/>
    <xdr:sp macro="" textlink="">
      <xdr:nvSpPr>
        <xdr:cNvPr id="4" name="TextBox 3"/>
        <xdr:cNvSpPr txBox="1"/>
      </xdr:nvSpPr>
      <xdr:spPr>
        <a:xfrm>
          <a:off x="0" y="7992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13</xdr:row>
      <xdr:rowOff>0</xdr:rowOff>
    </xdr:from>
    <xdr:ext cx="184731" cy="264560"/>
    <xdr:sp macro="" textlink="">
      <xdr:nvSpPr>
        <xdr:cNvPr id="5" name="TextBox 4"/>
        <xdr:cNvSpPr txBox="1"/>
      </xdr:nvSpPr>
      <xdr:spPr>
        <a:xfrm>
          <a:off x="0" y="7992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13</xdr:row>
      <xdr:rowOff>0</xdr:rowOff>
    </xdr:from>
    <xdr:ext cx="184731" cy="264560"/>
    <xdr:sp macro="" textlink="">
      <xdr:nvSpPr>
        <xdr:cNvPr id="6" name="TextBox 5"/>
        <xdr:cNvSpPr txBox="1"/>
      </xdr:nvSpPr>
      <xdr:spPr>
        <a:xfrm>
          <a:off x="0" y="7992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13</xdr:row>
      <xdr:rowOff>0</xdr:rowOff>
    </xdr:from>
    <xdr:ext cx="184731" cy="264560"/>
    <xdr:sp macro="" textlink="">
      <xdr:nvSpPr>
        <xdr:cNvPr id="7" name="TextBox 6"/>
        <xdr:cNvSpPr txBox="1"/>
      </xdr:nvSpPr>
      <xdr:spPr>
        <a:xfrm>
          <a:off x="0" y="7992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2553566</xdr:colOff>
      <xdr:row>19</xdr:row>
      <xdr:rowOff>0</xdr:rowOff>
    </xdr:from>
    <xdr:ext cx="184731" cy="264560"/>
    <xdr:sp macro="" textlink="">
      <xdr:nvSpPr>
        <xdr:cNvPr id="8" name="TextBox 7"/>
        <xdr:cNvSpPr txBox="1"/>
      </xdr:nvSpPr>
      <xdr:spPr>
        <a:xfrm>
          <a:off x="3782291"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2553566</xdr:colOff>
      <xdr:row>19</xdr:row>
      <xdr:rowOff>0</xdr:rowOff>
    </xdr:from>
    <xdr:ext cx="184731" cy="264560"/>
    <xdr:sp macro="" textlink="">
      <xdr:nvSpPr>
        <xdr:cNvPr id="9" name="TextBox 8"/>
        <xdr:cNvSpPr txBox="1"/>
      </xdr:nvSpPr>
      <xdr:spPr>
        <a:xfrm>
          <a:off x="3782291"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2553566</xdr:colOff>
      <xdr:row>19</xdr:row>
      <xdr:rowOff>0</xdr:rowOff>
    </xdr:from>
    <xdr:ext cx="184731" cy="264560"/>
    <xdr:sp macro="" textlink="">
      <xdr:nvSpPr>
        <xdr:cNvPr id="10" name="TextBox 9"/>
        <xdr:cNvSpPr txBox="1"/>
      </xdr:nvSpPr>
      <xdr:spPr>
        <a:xfrm>
          <a:off x="3782291"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51"/>
  <sheetViews>
    <sheetView topLeftCell="A5" zoomScaleNormal="100" zoomScaleSheetLayoutView="70" workbookViewId="0">
      <selection activeCell="B18" sqref="B18:B22"/>
    </sheetView>
  </sheetViews>
  <sheetFormatPr defaultRowHeight="13.5"/>
  <cols>
    <col min="1" max="1" width="5.7109375" style="301" customWidth="1"/>
    <col min="2" max="2" width="5" style="301" customWidth="1"/>
    <col min="3" max="3" width="6.7109375" style="301" customWidth="1"/>
    <col min="4" max="4" width="63.85546875" style="26" customWidth="1"/>
    <col min="5" max="5" width="14.7109375" style="142" hidden="1" customWidth="1"/>
    <col min="6" max="7" width="15.140625" style="143" customWidth="1"/>
    <col min="8" max="8" width="13.7109375" style="143" customWidth="1"/>
    <col min="9" max="9" width="9.140625" style="17" hidden="1" customWidth="1"/>
    <col min="10" max="10" width="8.42578125" style="17" hidden="1" customWidth="1"/>
    <col min="11" max="11" width="12.7109375" style="17" customWidth="1"/>
    <col min="12" max="12" width="14.140625" style="17" customWidth="1"/>
    <col min="13" max="234" width="9.140625" style="17"/>
    <col min="235" max="235" width="5.7109375" style="17" customWidth="1"/>
    <col min="236" max="236" width="6.85546875" style="17" customWidth="1"/>
    <col min="237" max="237" width="50.140625" style="17" customWidth="1"/>
    <col min="238" max="239" width="11.42578125" style="17" customWidth="1"/>
    <col min="240" max="243" width="0" style="17" hidden="1" customWidth="1"/>
    <col min="244" max="244" width="13.140625" style="17" customWidth="1"/>
    <col min="245" max="245" width="12.42578125" style="17" customWidth="1"/>
    <col min="246" max="246" width="12.28515625" style="17" customWidth="1"/>
    <col min="247" max="249" width="0" style="17" hidden="1" customWidth="1"/>
    <col min="250" max="250" width="12.7109375" style="17" customWidth="1"/>
    <col min="251" max="251" width="12.42578125" style="17" customWidth="1"/>
    <col min="252" max="252" width="13.28515625" style="17" customWidth="1"/>
    <col min="253" max="253" width="12.42578125" style="17" customWidth="1"/>
    <col min="254" max="254" width="11.7109375" style="17" customWidth="1"/>
    <col min="255" max="255" width="11.42578125" style="17" customWidth="1"/>
    <col min="256" max="256" width="11.5703125" style="17" bestFit="1" customWidth="1"/>
    <col min="257" max="257" width="11.85546875" style="17" customWidth="1"/>
    <col min="258" max="258" width="12" style="17" customWidth="1"/>
    <col min="259" max="490" width="9.140625" style="17"/>
    <col min="491" max="491" width="5.7109375" style="17" customWidth="1"/>
    <col min="492" max="492" width="6.85546875" style="17" customWidth="1"/>
    <col min="493" max="493" width="50.140625" style="17" customWidth="1"/>
    <col min="494" max="495" width="11.42578125" style="17" customWidth="1"/>
    <col min="496" max="499" width="0" style="17" hidden="1" customWidth="1"/>
    <col min="500" max="500" width="13.140625" style="17" customWidth="1"/>
    <col min="501" max="501" width="12.42578125" style="17" customWidth="1"/>
    <col min="502" max="502" width="12.28515625" style="17" customWidth="1"/>
    <col min="503" max="505" width="0" style="17" hidden="1" customWidth="1"/>
    <col min="506" max="506" width="12.7109375" style="17" customWidth="1"/>
    <col min="507" max="507" width="12.42578125" style="17" customWidth="1"/>
    <col min="508" max="508" width="13.28515625" style="17" customWidth="1"/>
    <col min="509" max="509" width="12.42578125" style="17" customWidth="1"/>
    <col min="510" max="510" width="11.7109375" style="17" customWidth="1"/>
    <col min="511" max="511" width="11.42578125" style="17" customWidth="1"/>
    <col min="512" max="512" width="11.5703125" style="17" bestFit="1" customWidth="1"/>
    <col min="513" max="513" width="11.85546875" style="17" customWidth="1"/>
    <col min="514" max="514" width="12" style="17" customWidth="1"/>
    <col min="515" max="746" width="9.140625" style="17"/>
    <col min="747" max="747" width="5.7109375" style="17" customWidth="1"/>
    <col min="748" max="748" width="6.85546875" style="17" customWidth="1"/>
    <col min="749" max="749" width="50.140625" style="17" customWidth="1"/>
    <col min="750" max="751" width="11.42578125" style="17" customWidth="1"/>
    <col min="752" max="755" width="0" style="17" hidden="1" customWidth="1"/>
    <col min="756" max="756" width="13.140625" style="17" customWidth="1"/>
    <col min="757" max="757" width="12.42578125" style="17" customWidth="1"/>
    <col min="758" max="758" width="12.28515625" style="17" customWidth="1"/>
    <col min="759" max="761" width="0" style="17" hidden="1" customWidth="1"/>
    <col min="762" max="762" width="12.7109375" style="17" customWidth="1"/>
    <col min="763" max="763" width="12.42578125" style="17" customWidth="1"/>
    <col min="764" max="764" width="13.28515625" style="17" customWidth="1"/>
    <col min="765" max="765" width="12.42578125" style="17" customWidth="1"/>
    <col min="766" max="766" width="11.7109375" style="17" customWidth="1"/>
    <col min="767" max="767" width="11.42578125" style="17" customWidth="1"/>
    <col min="768" max="768" width="11.5703125" style="17" bestFit="1" customWidth="1"/>
    <col min="769" max="769" width="11.85546875" style="17" customWidth="1"/>
    <col min="770" max="770" width="12" style="17" customWidth="1"/>
    <col min="771" max="1002" width="9.140625" style="17"/>
    <col min="1003" max="1003" width="5.7109375" style="17" customWidth="1"/>
    <col min="1004" max="1004" width="6.85546875" style="17" customWidth="1"/>
    <col min="1005" max="1005" width="50.140625" style="17" customWidth="1"/>
    <col min="1006" max="1007" width="11.42578125" style="17" customWidth="1"/>
    <col min="1008" max="1011" width="0" style="17" hidden="1" customWidth="1"/>
    <col min="1012" max="1012" width="13.140625" style="17" customWidth="1"/>
    <col min="1013" max="1013" width="12.42578125" style="17" customWidth="1"/>
    <col min="1014" max="1014" width="12.28515625" style="17" customWidth="1"/>
    <col min="1015" max="1017" width="0" style="17" hidden="1" customWidth="1"/>
    <col min="1018" max="1018" width="12.7109375" style="17" customWidth="1"/>
    <col min="1019" max="1019" width="12.42578125" style="17" customWidth="1"/>
    <col min="1020" max="1020" width="13.28515625" style="17" customWidth="1"/>
    <col min="1021" max="1021" width="12.42578125" style="17" customWidth="1"/>
    <col min="1022" max="1022" width="11.7109375" style="17" customWidth="1"/>
    <col min="1023" max="1023" width="11.42578125" style="17" customWidth="1"/>
    <col min="1024" max="1024" width="11.5703125" style="17" bestFit="1" customWidth="1"/>
    <col min="1025" max="1025" width="11.85546875" style="17" customWidth="1"/>
    <col min="1026" max="1026" width="12" style="17" customWidth="1"/>
    <col min="1027" max="1258" width="9.140625" style="17"/>
    <col min="1259" max="1259" width="5.7109375" style="17" customWidth="1"/>
    <col min="1260" max="1260" width="6.85546875" style="17" customWidth="1"/>
    <col min="1261" max="1261" width="50.140625" style="17" customWidth="1"/>
    <col min="1262" max="1263" width="11.42578125" style="17" customWidth="1"/>
    <col min="1264" max="1267" width="0" style="17" hidden="1" customWidth="1"/>
    <col min="1268" max="1268" width="13.140625" style="17" customWidth="1"/>
    <col min="1269" max="1269" width="12.42578125" style="17" customWidth="1"/>
    <col min="1270" max="1270" width="12.28515625" style="17" customWidth="1"/>
    <col min="1271" max="1273" width="0" style="17" hidden="1" customWidth="1"/>
    <col min="1274" max="1274" width="12.7109375" style="17" customWidth="1"/>
    <col min="1275" max="1275" width="12.42578125" style="17" customWidth="1"/>
    <col min="1276" max="1276" width="13.28515625" style="17" customWidth="1"/>
    <col min="1277" max="1277" width="12.42578125" style="17" customWidth="1"/>
    <col min="1278" max="1278" width="11.7109375" style="17" customWidth="1"/>
    <col min="1279" max="1279" width="11.42578125" style="17" customWidth="1"/>
    <col min="1280" max="1280" width="11.5703125" style="17" bestFit="1" customWidth="1"/>
    <col min="1281" max="1281" width="11.85546875" style="17" customWidth="1"/>
    <col min="1282" max="1282" width="12" style="17" customWidth="1"/>
    <col min="1283" max="1514" width="9.140625" style="17"/>
    <col min="1515" max="1515" width="5.7109375" style="17" customWidth="1"/>
    <col min="1516" max="1516" width="6.85546875" style="17" customWidth="1"/>
    <col min="1517" max="1517" width="50.140625" style="17" customWidth="1"/>
    <col min="1518" max="1519" width="11.42578125" style="17" customWidth="1"/>
    <col min="1520" max="1523" width="0" style="17" hidden="1" customWidth="1"/>
    <col min="1524" max="1524" width="13.140625" style="17" customWidth="1"/>
    <col min="1525" max="1525" width="12.42578125" style="17" customWidth="1"/>
    <col min="1526" max="1526" width="12.28515625" style="17" customWidth="1"/>
    <col min="1527" max="1529" width="0" style="17" hidden="1" customWidth="1"/>
    <col min="1530" max="1530" width="12.7109375" style="17" customWidth="1"/>
    <col min="1531" max="1531" width="12.42578125" style="17" customWidth="1"/>
    <col min="1532" max="1532" width="13.28515625" style="17" customWidth="1"/>
    <col min="1533" max="1533" width="12.42578125" style="17" customWidth="1"/>
    <col min="1534" max="1534" width="11.7109375" style="17" customWidth="1"/>
    <col min="1535" max="1535" width="11.42578125" style="17" customWidth="1"/>
    <col min="1536" max="1536" width="11.5703125" style="17" bestFit="1" customWidth="1"/>
    <col min="1537" max="1537" width="11.85546875" style="17" customWidth="1"/>
    <col min="1538" max="1538" width="12" style="17" customWidth="1"/>
    <col min="1539" max="1770" width="9.140625" style="17"/>
    <col min="1771" max="1771" width="5.7109375" style="17" customWidth="1"/>
    <col min="1772" max="1772" width="6.85546875" style="17" customWidth="1"/>
    <col min="1773" max="1773" width="50.140625" style="17" customWidth="1"/>
    <col min="1774" max="1775" width="11.42578125" style="17" customWidth="1"/>
    <col min="1776" max="1779" width="0" style="17" hidden="1" customWidth="1"/>
    <col min="1780" max="1780" width="13.140625" style="17" customWidth="1"/>
    <col min="1781" max="1781" width="12.42578125" style="17" customWidth="1"/>
    <col min="1782" max="1782" width="12.28515625" style="17" customWidth="1"/>
    <col min="1783" max="1785" width="0" style="17" hidden="1" customWidth="1"/>
    <col min="1786" max="1786" width="12.7109375" style="17" customWidth="1"/>
    <col min="1787" max="1787" width="12.42578125" style="17" customWidth="1"/>
    <col min="1788" max="1788" width="13.28515625" style="17" customWidth="1"/>
    <col min="1789" max="1789" width="12.42578125" style="17" customWidth="1"/>
    <col min="1790" max="1790" width="11.7109375" style="17" customWidth="1"/>
    <col min="1791" max="1791" width="11.42578125" style="17" customWidth="1"/>
    <col min="1792" max="1792" width="11.5703125" style="17" bestFit="1" customWidth="1"/>
    <col min="1793" max="1793" width="11.85546875" style="17" customWidth="1"/>
    <col min="1794" max="1794" width="12" style="17" customWidth="1"/>
    <col min="1795" max="2026" width="9.140625" style="17"/>
    <col min="2027" max="2027" width="5.7109375" style="17" customWidth="1"/>
    <col min="2028" max="2028" width="6.85546875" style="17" customWidth="1"/>
    <col min="2029" max="2029" width="50.140625" style="17" customWidth="1"/>
    <col min="2030" max="2031" width="11.42578125" style="17" customWidth="1"/>
    <col min="2032" max="2035" width="0" style="17" hidden="1" customWidth="1"/>
    <col min="2036" max="2036" width="13.140625" style="17" customWidth="1"/>
    <col min="2037" max="2037" width="12.42578125" style="17" customWidth="1"/>
    <col min="2038" max="2038" width="12.28515625" style="17" customWidth="1"/>
    <col min="2039" max="2041" width="0" style="17" hidden="1" customWidth="1"/>
    <col min="2042" max="2042" width="12.7109375" style="17" customWidth="1"/>
    <col min="2043" max="2043" width="12.42578125" style="17" customWidth="1"/>
    <col min="2044" max="2044" width="13.28515625" style="17" customWidth="1"/>
    <col min="2045" max="2045" width="12.42578125" style="17" customWidth="1"/>
    <col min="2046" max="2046" width="11.7109375" style="17" customWidth="1"/>
    <col min="2047" max="2047" width="11.42578125" style="17" customWidth="1"/>
    <col min="2048" max="2048" width="11.5703125" style="17" bestFit="1" customWidth="1"/>
    <col min="2049" max="2049" width="11.85546875" style="17" customWidth="1"/>
    <col min="2050" max="2050" width="12" style="17" customWidth="1"/>
    <col min="2051" max="2282" width="9.140625" style="17"/>
    <col min="2283" max="2283" width="5.7109375" style="17" customWidth="1"/>
    <col min="2284" max="2284" width="6.85546875" style="17" customWidth="1"/>
    <col min="2285" max="2285" width="50.140625" style="17" customWidth="1"/>
    <col min="2286" max="2287" width="11.42578125" style="17" customWidth="1"/>
    <col min="2288" max="2291" width="0" style="17" hidden="1" customWidth="1"/>
    <col min="2292" max="2292" width="13.140625" style="17" customWidth="1"/>
    <col min="2293" max="2293" width="12.42578125" style="17" customWidth="1"/>
    <col min="2294" max="2294" width="12.28515625" style="17" customWidth="1"/>
    <col min="2295" max="2297" width="0" style="17" hidden="1" customWidth="1"/>
    <col min="2298" max="2298" width="12.7109375" style="17" customWidth="1"/>
    <col min="2299" max="2299" width="12.42578125" style="17" customWidth="1"/>
    <col min="2300" max="2300" width="13.28515625" style="17" customWidth="1"/>
    <col min="2301" max="2301" width="12.42578125" style="17" customWidth="1"/>
    <col min="2302" max="2302" width="11.7109375" style="17" customWidth="1"/>
    <col min="2303" max="2303" width="11.42578125" style="17" customWidth="1"/>
    <col min="2304" max="2304" width="11.5703125" style="17" bestFit="1" customWidth="1"/>
    <col min="2305" max="2305" width="11.85546875" style="17" customWidth="1"/>
    <col min="2306" max="2306" width="12" style="17" customWidth="1"/>
    <col min="2307" max="2538" width="9.140625" style="17"/>
    <col min="2539" max="2539" width="5.7109375" style="17" customWidth="1"/>
    <col min="2540" max="2540" width="6.85546875" style="17" customWidth="1"/>
    <col min="2541" max="2541" width="50.140625" style="17" customWidth="1"/>
    <col min="2542" max="2543" width="11.42578125" style="17" customWidth="1"/>
    <col min="2544" max="2547" width="0" style="17" hidden="1" customWidth="1"/>
    <col min="2548" max="2548" width="13.140625" style="17" customWidth="1"/>
    <col min="2549" max="2549" width="12.42578125" style="17" customWidth="1"/>
    <col min="2550" max="2550" width="12.28515625" style="17" customWidth="1"/>
    <col min="2551" max="2553" width="0" style="17" hidden="1" customWidth="1"/>
    <col min="2554" max="2554" width="12.7109375" style="17" customWidth="1"/>
    <col min="2555" max="2555" width="12.42578125" style="17" customWidth="1"/>
    <col min="2556" max="2556" width="13.28515625" style="17" customWidth="1"/>
    <col min="2557" max="2557" width="12.42578125" style="17" customWidth="1"/>
    <col min="2558" max="2558" width="11.7109375" style="17" customWidth="1"/>
    <col min="2559" max="2559" width="11.42578125" style="17" customWidth="1"/>
    <col min="2560" max="2560" width="11.5703125" style="17" bestFit="1" customWidth="1"/>
    <col min="2561" max="2561" width="11.85546875" style="17" customWidth="1"/>
    <col min="2562" max="2562" width="12" style="17" customWidth="1"/>
    <col min="2563" max="2794" width="9.140625" style="17"/>
    <col min="2795" max="2795" width="5.7109375" style="17" customWidth="1"/>
    <col min="2796" max="2796" width="6.85546875" style="17" customWidth="1"/>
    <col min="2797" max="2797" width="50.140625" style="17" customWidth="1"/>
    <col min="2798" max="2799" width="11.42578125" style="17" customWidth="1"/>
    <col min="2800" max="2803" width="0" style="17" hidden="1" customWidth="1"/>
    <col min="2804" max="2804" width="13.140625" style="17" customWidth="1"/>
    <col min="2805" max="2805" width="12.42578125" style="17" customWidth="1"/>
    <col min="2806" max="2806" width="12.28515625" style="17" customWidth="1"/>
    <col min="2807" max="2809" width="0" style="17" hidden="1" customWidth="1"/>
    <col min="2810" max="2810" width="12.7109375" style="17" customWidth="1"/>
    <col min="2811" max="2811" width="12.42578125" style="17" customWidth="1"/>
    <col min="2812" max="2812" width="13.28515625" style="17" customWidth="1"/>
    <col min="2813" max="2813" width="12.42578125" style="17" customWidth="1"/>
    <col min="2814" max="2814" width="11.7109375" style="17" customWidth="1"/>
    <col min="2815" max="2815" width="11.42578125" style="17" customWidth="1"/>
    <col min="2816" max="2816" width="11.5703125" style="17" bestFit="1" customWidth="1"/>
    <col min="2817" max="2817" width="11.85546875" style="17" customWidth="1"/>
    <col min="2818" max="2818" width="12" style="17" customWidth="1"/>
    <col min="2819" max="3050" width="9.140625" style="17"/>
    <col min="3051" max="3051" width="5.7109375" style="17" customWidth="1"/>
    <col min="3052" max="3052" width="6.85546875" style="17" customWidth="1"/>
    <col min="3053" max="3053" width="50.140625" style="17" customWidth="1"/>
    <col min="3054" max="3055" width="11.42578125" style="17" customWidth="1"/>
    <col min="3056" max="3059" width="0" style="17" hidden="1" customWidth="1"/>
    <col min="3060" max="3060" width="13.140625" style="17" customWidth="1"/>
    <col min="3061" max="3061" width="12.42578125" style="17" customWidth="1"/>
    <col min="3062" max="3062" width="12.28515625" style="17" customWidth="1"/>
    <col min="3063" max="3065" width="0" style="17" hidden="1" customWidth="1"/>
    <col min="3066" max="3066" width="12.7109375" style="17" customWidth="1"/>
    <col min="3067" max="3067" width="12.42578125" style="17" customWidth="1"/>
    <col min="3068" max="3068" width="13.28515625" style="17" customWidth="1"/>
    <col min="3069" max="3069" width="12.42578125" style="17" customWidth="1"/>
    <col min="3070" max="3070" width="11.7109375" style="17" customWidth="1"/>
    <col min="3071" max="3071" width="11.42578125" style="17" customWidth="1"/>
    <col min="3072" max="3072" width="11.5703125" style="17" bestFit="1" customWidth="1"/>
    <col min="3073" max="3073" width="11.85546875" style="17" customWidth="1"/>
    <col min="3074" max="3074" width="12" style="17" customWidth="1"/>
    <col min="3075" max="3306" width="9.140625" style="17"/>
    <col min="3307" max="3307" width="5.7109375" style="17" customWidth="1"/>
    <col min="3308" max="3308" width="6.85546875" style="17" customWidth="1"/>
    <col min="3309" max="3309" width="50.140625" style="17" customWidth="1"/>
    <col min="3310" max="3311" width="11.42578125" style="17" customWidth="1"/>
    <col min="3312" max="3315" width="0" style="17" hidden="1" customWidth="1"/>
    <col min="3316" max="3316" width="13.140625" style="17" customWidth="1"/>
    <col min="3317" max="3317" width="12.42578125" style="17" customWidth="1"/>
    <col min="3318" max="3318" width="12.28515625" style="17" customWidth="1"/>
    <col min="3319" max="3321" width="0" style="17" hidden="1" customWidth="1"/>
    <col min="3322" max="3322" width="12.7109375" style="17" customWidth="1"/>
    <col min="3323" max="3323" width="12.42578125" style="17" customWidth="1"/>
    <col min="3324" max="3324" width="13.28515625" style="17" customWidth="1"/>
    <col min="3325" max="3325" width="12.42578125" style="17" customWidth="1"/>
    <col min="3326" max="3326" width="11.7109375" style="17" customWidth="1"/>
    <col min="3327" max="3327" width="11.42578125" style="17" customWidth="1"/>
    <col min="3328" max="3328" width="11.5703125" style="17" bestFit="1" customWidth="1"/>
    <col min="3329" max="3329" width="11.85546875" style="17" customWidth="1"/>
    <col min="3330" max="3330" width="12" style="17" customWidth="1"/>
    <col min="3331" max="3562" width="9.140625" style="17"/>
    <col min="3563" max="3563" width="5.7109375" style="17" customWidth="1"/>
    <col min="3564" max="3564" width="6.85546875" style="17" customWidth="1"/>
    <col min="3565" max="3565" width="50.140625" style="17" customWidth="1"/>
    <col min="3566" max="3567" width="11.42578125" style="17" customWidth="1"/>
    <col min="3568" max="3571" width="0" style="17" hidden="1" customWidth="1"/>
    <col min="3572" max="3572" width="13.140625" style="17" customWidth="1"/>
    <col min="3573" max="3573" width="12.42578125" style="17" customWidth="1"/>
    <col min="3574" max="3574" width="12.28515625" style="17" customWidth="1"/>
    <col min="3575" max="3577" width="0" style="17" hidden="1" customWidth="1"/>
    <col min="3578" max="3578" width="12.7109375" style="17" customWidth="1"/>
    <col min="3579" max="3579" width="12.42578125" style="17" customWidth="1"/>
    <col min="3580" max="3580" width="13.28515625" style="17" customWidth="1"/>
    <col min="3581" max="3581" width="12.42578125" style="17" customWidth="1"/>
    <col min="3582" max="3582" width="11.7109375" style="17" customWidth="1"/>
    <col min="3583" max="3583" width="11.42578125" style="17" customWidth="1"/>
    <col min="3584" max="3584" width="11.5703125" style="17" bestFit="1" customWidth="1"/>
    <col min="3585" max="3585" width="11.85546875" style="17" customWidth="1"/>
    <col min="3586" max="3586" width="12" style="17" customWidth="1"/>
    <col min="3587" max="3818" width="9.140625" style="17"/>
    <col min="3819" max="3819" width="5.7109375" style="17" customWidth="1"/>
    <col min="3820" max="3820" width="6.85546875" style="17" customWidth="1"/>
    <col min="3821" max="3821" width="50.140625" style="17" customWidth="1"/>
    <col min="3822" max="3823" width="11.42578125" style="17" customWidth="1"/>
    <col min="3824" max="3827" width="0" style="17" hidden="1" customWidth="1"/>
    <col min="3828" max="3828" width="13.140625" style="17" customWidth="1"/>
    <col min="3829" max="3829" width="12.42578125" style="17" customWidth="1"/>
    <col min="3830" max="3830" width="12.28515625" style="17" customWidth="1"/>
    <col min="3831" max="3833" width="0" style="17" hidden="1" customWidth="1"/>
    <col min="3834" max="3834" width="12.7109375" style="17" customWidth="1"/>
    <col min="3835" max="3835" width="12.42578125" style="17" customWidth="1"/>
    <col min="3836" max="3836" width="13.28515625" style="17" customWidth="1"/>
    <col min="3837" max="3837" width="12.42578125" style="17" customWidth="1"/>
    <col min="3838" max="3838" width="11.7109375" style="17" customWidth="1"/>
    <col min="3839" max="3839" width="11.42578125" style="17" customWidth="1"/>
    <col min="3840" max="3840" width="11.5703125" style="17" bestFit="1" customWidth="1"/>
    <col min="3841" max="3841" width="11.85546875" style="17" customWidth="1"/>
    <col min="3842" max="3842" width="12" style="17" customWidth="1"/>
    <col min="3843" max="4074" width="9.140625" style="17"/>
    <col min="4075" max="4075" width="5.7109375" style="17" customWidth="1"/>
    <col min="4076" max="4076" width="6.85546875" style="17" customWidth="1"/>
    <col min="4077" max="4077" width="50.140625" style="17" customWidth="1"/>
    <col min="4078" max="4079" width="11.42578125" style="17" customWidth="1"/>
    <col min="4080" max="4083" width="0" style="17" hidden="1" customWidth="1"/>
    <col min="4084" max="4084" width="13.140625" style="17" customWidth="1"/>
    <col min="4085" max="4085" width="12.42578125" style="17" customWidth="1"/>
    <col min="4086" max="4086" width="12.28515625" style="17" customWidth="1"/>
    <col min="4087" max="4089" width="0" style="17" hidden="1" customWidth="1"/>
    <col min="4090" max="4090" width="12.7109375" style="17" customWidth="1"/>
    <col min="4091" max="4091" width="12.42578125" style="17" customWidth="1"/>
    <col min="4092" max="4092" width="13.28515625" style="17" customWidth="1"/>
    <col min="4093" max="4093" width="12.42578125" style="17" customWidth="1"/>
    <col min="4094" max="4094" width="11.7109375" style="17" customWidth="1"/>
    <col min="4095" max="4095" width="11.42578125" style="17" customWidth="1"/>
    <col min="4096" max="4096" width="11.5703125" style="17" bestFit="1" customWidth="1"/>
    <col min="4097" max="4097" width="11.85546875" style="17" customWidth="1"/>
    <col min="4098" max="4098" width="12" style="17" customWidth="1"/>
    <col min="4099" max="4330" width="9.140625" style="17"/>
    <col min="4331" max="4331" width="5.7109375" style="17" customWidth="1"/>
    <col min="4332" max="4332" width="6.85546875" style="17" customWidth="1"/>
    <col min="4333" max="4333" width="50.140625" style="17" customWidth="1"/>
    <col min="4334" max="4335" width="11.42578125" style="17" customWidth="1"/>
    <col min="4336" max="4339" width="0" style="17" hidden="1" customWidth="1"/>
    <col min="4340" max="4340" width="13.140625" style="17" customWidth="1"/>
    <col min="4341" max="4341" width="12.42578125" style="17" customWidth="1"/>
    <col min="4342" max="4342" width="12.28515625" style="17" customWidth="1"/>
    <col min="4343" max="4345" width="0" style="17" hidden="1" customWidth="1"/>
    <col min="4346" max="4346" width="12.7109375" style="17" customWidth="1"/>
    <col min="4347" max="4347" width="12.42578125" style="17" customWidth="1"/>
    <col min="4348" max="4348" width="13.28515625" style="17" customWidth="1"/>
    <col min="4349" max="4349" width="12.42578125" style="17" customWidth="1"/>
    <col min="4350" max="4350" width="11.7109375" style="17" customWidth="1"/>
    <col min="4351" max="4351" width="11.42578125" style="17" customWidth="1"/>
    <col min="4352" max="4352" width="11.5703125" style="17" bestFit="1" customWidth="1"/>
    <col min="4353" max="4353" width="11.85546875" style="17" customWidth="1"/>
    <col min="4354" max="4354" width="12" style="17" customWidth="1"/>
    <col min="4355" max="4586" width="9.140625" style="17"/>
    <col min="4587" max="4587" width="5.7109375" style="17" customWidth="1"/>
    <col min="4588" max="4588" width="6.85546875" style="17" customWidth="1"/>
    <col min="4589" max="4589" width="50.140625" style="17" customWidth="1"/>
    <col min="4590" max="4591" width="11.42578125" style="17" customWidth="1"/>
    <col min="4592" max="4595" width="0" style="17" hidden="1" customWidth="1"/>
    <col min="4596" max="4596" width="13.140625" style="17" customWidth="1"/>
    <col min="4597" max="4597" width="12.42578125" style="17" customWidth="1"/>
    <col min="4598" max="4598" width="12.28515625" style="17" customWidth="1"/>
    <col min="4599" max="4601" width="0" style="17" hidden="1" customWidth="1"/>
    <col min="4602" max="4602" width="12.7109375" style="17" customWidth="1"/>
    <col min="4603" max="4603" width="12.42578125" style="17" customWidth="1"/>
    <col min="4604" max="4604" width="13.28515625" style="17" customWidth="1"/>
    <col min="4605" max="4605" width="12.42578125" style="17" customWidth="1"/>
    <col min="4606" max="4606" width="11.7109375" style="17" customWidth="1"/>
    <col min="4607" max="4607" width="11.42578125" style="17" customWidth="1"/>
    <col min="4608" max="4608" width="11.5703125" style="17" bestFit="1" customWidth="1"/>
    <col min="4609" max="4609" width="11.85546875" style="17" customWidth="1"/>
    <col min="4610" max="4610" width="12" style="17" customWidth="1"/>
    <col min="4611" max="4842" width="9.140625" style="17"/>
    <col min="4843" max="4843" width="5.7109375" style="17" customWidth="1"/>
    <col min="4844" max="4844" width="6.85546875" style="17" customWidth="1"/>
    <col min="4845" max="4845" width="50.140625" style="17" customWidth="1"/>
    <col min="4846" max="4847" width="11.42578125" style="17" customWidth="1"/>
    <col min="4848" max="4851" width="0" style="17" hidden="1" customWidth="1"/>
    <col min="4852" max="4852" width="13.140625" style="17" customWidth="1"/>
    <col min="4853" max="4853" width="12.42578125" style="17" customWidth="1"/>
    <col min="4854" max="4854" width="12.28515625" style="17" customWidth="1"/>
    <col min="4855" max="4857" width="0" style="17" hidden="1" customWidth="1"/>
    <col min="4858" max="4858" width="12.7109375" style="17" customWidth="1"/>
    <col min="4859" max="4859" width="12.42578125" style="17" customWidth="1"/>
    <col min="4860" max="4860" width="13.28515625" style="17" customWidth="1"/>
    <col min="4861" max="4861" width="12.42578125" style="17" customWidth="1"/>
    <col min="4862" max="4862" width="11.7109375" style="17" customWidth="1"/>
    <col min="4863" max="4863" width="11.42578125" style="17" customWidth="1"/>
    <col min="4864" max="4864" width="11.5703125" style="17" bestFit="1" customWidth="1"/>
    <col min="4865" max="4865" width="11.85546875" style="17" customWidth="1"/>
    <col min="4866" max="4866" width="12" style="17" customWidth="1"/>
    <col min="4867" max="5098" width="9.140625" style="17"/>
    <col min="5099" max="5099" width="5.7109375" style="17" customWidth="1"/>
    <col min="5100" max="5100" width="6.85546875" style="17" customWidth="1"/>
    <col min="5101" max="5101" width="50.140625" style="17" customWidth="1"/>
    <col min="5102" max="5103" width="11.42578125" style="17" customWidth="1"/>
    <col min="5104" max="5107" width="0" style="17" hidden="1" customWidth="1"/>
    <col min="5108" max="5108" width="13.140625" style="17" customWidth="1"/>
    <col min="5109" max="5109" width="12.42578125" style="17" customWidth="1"/>
    <col min="5110" max="5110" width="12.28515625" style="17" customWidth="1"/>
    <col min="5111" max="5113" width="0" style="17" hidden="1" customWidth="1"/>
    <col min="5114" max="5114" width="12.7109375" style="17" customWidth="1"/>
    <col min="5115" max="5115" width="12.42578125" style="17" customWidth="1"/>
    <col min="5116" max="5116" width="13.28515625" style="17" customWidth="1"/>
    <col min="5117" max="5117" width="12.42578125" style="17" customWidth="1"/>
    <col min="5118" max="5118" width="11.7109375" style="17" customWidth="1"/>
    <col min="5119" max="5119" width="11.42578125" style="17" customWidth="1"/>
    <col min="5120" max="5120" width="11.5703125" style="17" bestFit="1" customWidth="1"/>
    <col min="5121" max="5121" width="11.85546875" style="17" customWidth="1"/>
    <col min="5122" max="5122" width="12" style="17" customWidth="1"/>
    <col min="5123" max="5354" width="9.140625" style="17"/>
    <col min="5355" max="5355" width="5.7109375" style="17" customWidth="1"/>
    <col min="5356" max="5356" width="6.85546875" style="17" customWidth="1"/>
    <col min="5357" max="5357" width="50.140625" style="17" customWidth="1"/>
    <col min="5358" max="5359" width="11.42578125" style="17" customWidth="1"/>
    <col min="5360" max="5363" width="0" style="17" hidden="1" customWidth="1"/>
    <col min="5364" max="5364" width="13.140625" style="17" customWidth="1"/>
    <col min="5365" max="5365" width="12.42578125" style="17" customWidth="1"/>
    <col min="5366" max="5366" width="12.28515625" style="17" customWidth="1"/>
    <col min="5367" max="5369" width="0" style="17" hidden="1" customWidth="1"/>
    <col min="5370" max="5370" width="12.7109375" style="17" customWidth="1"/>
    <col min="5371" max="5371" width="12.42578125" style="17" customWidth="1"/>
    <col min="5372" max="5372" width="13.28515625" style="17" customWidth="1"/>
    <col min="5373" max="5373" width="12.42578125" style="17" customWidth="1"/>
    <col min="5374" max="5374" width="11.7109375" style="17" customWidth="1"/>
    <col min="5375" max="5375" width="11.42578125" style="17" customWidth="1"/>
    <col min="5376" max="5376" width="11.5703125" style="17" bestFit="1" customWidth="1"/>
    <col min="5377" max="5377" width="11.85546875" style="17" customWidth="1"/>
    <col min="5378" max="5378" width="12" style="17" customWidth="1"/>
    <col min="5379" max="5610" width="9.140625" style="17"/>
    <col min="5611" max="5611" width="5.7109375" style="17" customWidth="1"/>
    <col min="5612" max="5612" width="6.85546875" style="17" customWidth="1"/>
    <col min="5613" max="5613" width="50.140625" style="17" customWidth="1"/>
    <col min="5614" max="5615" width="11.42578125" style="17" customWidth="1"/>
    <col min="5616" max="5619" width="0" style="17" hidden="1" customWidth="1"/>
    <col min="5620" max="5620" width="13.140625" style="17" customWidth="1"/>
    <col min="5621" max="5621" width="12.42578125" style="17" customWidth="1"/>
    <col min="5622" max="5622" width="12.28515625" style="17" customWidth="1"/>
    <col min="5623" max="5625" width="0" style="17" hidden="1" customWidth="1"/>
    <col min="5626" max="5626" width="12.7109375" style="17" customWidth="1"/>
    <col min="5627" max="5627" width="12.42578125" style="17" customWidth="1"/>
    <col min="5628" max="5628" width="13.28515625" style="17" customWidth="1"/>
    <col min="5629" max="5629" width="12.42578125" style="17" customWidth="1"/>
    <col min="5630" max="5630" width="11.7109375" style="17" customWidth="1"/>
    <col min="5631" max="5631" width="11.42578125" style="17" customWidth="1"/>
    <col min="5632" max="5632" width="11.5703125" style="17" bestFit="1" customWidth="1"/>
    <col min="5633" max="5633" width="11.85546875" style="17" customWidth="1"/>
    <col min="5634" max="5634" width="12" style="17" customWidth="1"/>
    <col min="5635" max="5866" width="9.140625" style="17"/>
    <col min="5867" max="5867" width="5.7109375" style="17" customWidth="1"/>
    <col min="5868" max="5868" width="6.85546875" style="17" customWidth="1"/>
    <col min="5869" max="5869" width="50.140625" style="17" customWidth="1"/>
    <col min="5870" max="5871" width="11.42578125" style="17" customWidth="1"/>
    <col min="5872" max="5875" width="0" style="17" hidden="1" customWidth="1"/>
    <col min="5876" max="5876" width="13.140625" style="17" customWidth="1"/>
    <col min="5877" max="5877" width="12.42578125" style="17" customWidth="1"/>
    <col min="5878" max="5878" width="12.28515625" style="17" customWidth="1"/>
    <col min="5879" max="5881" width="0" style="17" hidden="1" customWidth="1"/>
    <col min="5882" max="5882" width="12.7109375" style="17" customWidth="1"/>
    <col min="5883" max="5883" width="12.42578125" style="17" customWidth="1"/>
    <col min="5884" max="5884" width="13.28515625" style="17" customWidth="1"/>
    <col min="5885" max="5885" width="12.42578125" style="17" customWidth="1"/>
    <col min="5886" max="5886" width="11.7109375" style="17" customWidth="1"/>
    <col min="5887" max="5887" width="11.42578125" style="17" customWidth="1"/>
    <col min="5888" max="5888" width="11.5703125" style="17" bestFit="1" customWidth="1"/>
    <col min="5889" max="5889" width="11.85546875" style="17" customWidth="1"/>
    <col min="5890" max="5890" width="12" style="17" customWidth="1"/>
    <col min="5891" max="6122" width="9.140625" style="17"/>
    <col min="6123" max="6123" width="5.7109375" style="17" customWidth="1"/>
    <col min="6124" max="6124" width="6.85546875" style="17" customWidth="1"/>
    <col min="6125" max="6125" width="50.140625" style="17" customWidth="1"/>
    <col min="6126" max="6127" width="11.42578125" style="17" customWidth="1"/>
    <col min="6128" max="6131" width="0" style="17" hidden="1" customWidth="1"/>
    <col min="6132" max="6132" width="13.140625" style="17" customWidth="1"/>
    <col min="6133" max="6133" width="12.42578125" style="17" customWidth="1"/>
    <col min="6134" max="6134" width="12.28515625" style="17" customWidth="1"/>
    <col min="6135" max="6137" width="0" style="17" hidden="1" customWidth="1"/>
    <col min="6138" max="6138" width="12.7109375" style="17" customWidth="1"/>
    <col min="6139" max="6139" width="12.42578125" style="17" customWidth="1"/>
    <col min="6140" max="6140" width="13.28515625" style="17" customWidth="1"/>
    <col min="6141" max="6141" width="12.42578125" style="17" customWidth="1"/>
    <col min="6142" max="6142" width="11.7109375" style="17" customWidth="1"/>
    <col min="6143" max="6143" width="11.42578125" style="17" customWidth="1"/>
    <col min="6144" max="6144" width="11.5703125" style="17" bestFit="1" customWidth="1"/>
    <col min="6145" max="6145" width="11.85546875" style="17" customWidth="1"/>
    <col min="6146" max="6146" width="12" style="17" customWidth="1"/>
    <col min="6147" max="6378" width="9.140625" style="17"/>
    <col min="6379" max="6379" width="5.7109375" style="17" customWidth="1"/>
    <col min="6380" max="6380" width="6.85546875" style="17" customWidth="1"/>
    <col min="6381" max="6381" width="50.140625" style="17" customWidth="1"/>
    <col min="6382" max="6383" width="11.42578125" style="17" customWidth="1"/>
    <col min="6384" max="6387" width="0" style="17" hidden="1" customWidth="1"/>
    <col min="6388" max="6388" width="13.140625" style="17" customWidth="1"/>
    <col min="6389" max="6389" width="12.42578125" style="17" customWidth="1"/>
    <col min="6390" max="6390" width="12.28515625" style="17" customWidth="1"/>
    <col min="6391" max="6393" width="0" style="17" hidden="1" customWidth="1"/>
    <col min="6394" max="6394" width="12.7109375" style="17" customWidth="1"/>
    <col min="6395" max="6395" width="12.42578125" style="17" customWidth="1"/>
    <col min="6396" max="6396" width="13.28515625" style="17" customWidth="1"/>
    <col min="6397" max="6397" width="12.42578125" style="17" customWidth="1"/>
    <col min="6398" max="6398" width="11.7109375" style="17" customWidth="1"/>
    <col min="6399" max="6399" width="11.42578125" style="17" customWidth="1"/>
    <col min="6400" max="6400" width="11.5703125" style="17" bestFit="1" customWidth="1"/>
    <col min="6401" max="6401" width="11.85546875" style="17" customWidth="1"/>
    <col min="6402" max="6402" width="12" style="17" customWidth="1"/>
    <col min="6403" max="6634" width="9.140625" style="17"/>
    <col min="6635" max="6635" width="5.7109375" style="17" customWidth="1"/>
    <col min="6636" max="6636" width="6.85546875" style="17" customWidth="1"/>
    <col min="6637" max="6637" width="50.140625" style="17" customWidth="1"/>
    <col min="6638" max="6639" width="11.42578125" style="17" customWidth="1"/>
    <col min="6640" max="6643" width="0" style="17" hidden="1" customWidth="1"/>
    <col min="6644" max="6644" width="13.140625" style="17" customWidth="1"/>
    <col min="6645" max="6645" width="12.42578125" style="17" customWidth="1"/>
    <col min="6646" max="6646" width="12.28515625" style="17" customWidth="1"/>
    <col min="6647" max="6649" width="0" style="17" hidden="1" customWidth="1"/>
    <col min="6650" max="6650" width="12.7109375" style="17" customWidth="1"/>
    <col min="6651" max="6651" width="12.42578125" style="17" customWidth="1"/>
    <col min="6652" max="6652" width="13.28515625" style="17" customWidth="1"/>
    <col min="6653" max="6653" width="12.42578125" style="17" customWidth="1"/>
    <col min="6654" max="6654" width="11.7109375" style="17" customWidth="1"/>
    <col min="6655" max="6655" width="11.42578125" style="17" customWidth="1"/>
    <col min="6656" max="6656" width="11.5703125" style="17" bestFit="1" customWidth="1"/>
    <col min="6657" max="6657" width="11.85546875" style="17" customWidth="1"/>
    <col min="6658" max="6658" width="12" style="17" customWidth="1"/>
    <col min="6659" max="6890" width="9.140625" style="17"/>
    <col min="6891" max="6891" width="5.7109375" style="17" customWidth="1"/>
    <col min="6892" max="6892" width="6.85546875" style="17" customWidth="1"/>
    <col min="6893" max="6893" width="50.140625" style="17" customWidth="1"/>
    <col min="6894" max="6895" width="11.42578125" style="17" customWidth="1"/>
    <col min="6896" max="6899" width="0" style="17" hidden="1" customWidth="1"/>
    <col min="6900" max="6900" width="13.140625" style="17" customWidth="1"/>
    <col min="6901" max="6901" width="12.42578125" style="17" customWidth="1"/>
    <col min="6902" max="6902" width="12.28515625" style="17" customWidth="1"/>
    <col min="6903" max="6905" width="0" style="17" hidden="1" customWidth="1"/>
    <col min="6906" max="6906" width="12.7109375" style="17" customWidth="1"/>
    <col min="6907" max="6907" width="12.42578125" style="17" customWidth="1"/>
    <col min="6908" max="6908" width="13.28515625" style="17" customWidth="1"/>
    <col min="6909" max="6909" width="12.42578125" style="17" customWidth="1"/>
    <col min="6910" max="6910" width="11.7109375" style="17" customWidth="1"/>
    <col min="6911" max="6911" width="11.42578125" style="17" customWidth="1"/>
    <col min="6912" max="6912" width="11.5703125" style="17" bestFit="1" customWidth="1"/>
    <col min="6913" max="6913" width="11.85546875" style="17" customWidth="1"/>
    <col min="6914" max="6914" width="12" style="17" customWidth="1"/>
    <col min="6915" max="7146" width="9.140625" style="17"/>
    <col min="7147" max="7147" width="5.7109375" style="17" customWidth="1"/>
    <col min="7148" max="7148" width="6.85546875" style="17" customWidth="1"/>
    <col min="7149" max="7149" width="50.140625" style="17" customWidth="1"/>
    <col min="7150" max="7151" width="11.42578125" style="17" customWidth="1"/>
    <col min="7152" max="7155" width="0" style="17" hidden="1" customWidth="1"/>
    <col min="7156" max="7156" width="13.140625" style="17" customWidth="1"/>
    <col min="7157" max="7157" width="12.42578125" style="17" customWidth="1"/>
    <col min="7158" max="7158" width="12.28515625" style="17" customWidth="1"/>
    <col min="7159" max="7161" width="0" style="17" hidden="1" customWidth="1"/>
    <col min="7162" max="7162" width="12.7109375" style="17" customWidth="1"/>
    <col min="7163" max="7163" width="12.42578125" style="17" customWidth="1"/>
    <col min="7164" max="7164" width="13.28515625" style="17" customWidth="1"/>
    <col min="7165" max="7165" width="12.42578125" style="17" customWidth="1"/>
    <col min="7166" max="7166" width="11.7109375" style="17" customWidth="1"/>
    <col min="7167" max="7167" width="11.42578125" style="17" customWidth="1"/>
    <col min="7168" max="7168" width="11.5703125" style="17" bestFit="1" customWidth="1"/>
    <col min="7169" max="7169" width="11.85546875" style="17" customWidth="1"/>
    <col min="7170" max="7170" width="12" style="17" customWidth="1"/>
    <col min="7171" max="7402" width="9.140625" style="17"/>
    <col min="7403" max="7403" width="5.7109375" style="17" customWidth="1"/>
    <col min="7404" max="7404" width="6.85546875" style="17" customWidth="1"/>
    <col min="7405" max="7405" width="50.140625" style="17" customWidth="1"/>
    <col min="7406" max="7407" width="11.42578125" style="17" customWidth="1"/>
    <col min="7408" max="7411" width="0" style="17" hidden="1" customWidth="1"/>
    <col min="7412" max="7412" width="13.140625" style="17" customWidth="1"/>
    <col min="7413" max="7413" width="12.42578125" style="17" customWidth="1"/>
    <col min="7414" max="7414" width="12.28515625" style="17" customWidth="1"/>
    <col min="7415" max="7417" width="0" style="17" hidden="1" customWidth="1"/>
    <col min="7418" max="7418" width="12.7109375" style="17" customWidth="1"/>
    <col min="7419" max="7419" width="12.42578125" style="17" customWidth="1"/>
    <col min="7420" max="7420" width="13.28515625" style="17" customWidth="1"/>
    <col min="7421" max="7421" width="12.42578125" style="17" customWidth="1"/>
    <col min="7422" max="7422" width="11.7109375" style="17" customWidth="1"/>
    <col min="7423" max="7423" width="11.42578125" style="17" customWidth="1"/>
    <col min="7424" max="7424" width="11.5703125" style="17" bestFit="1" customWidth="1"/>
    <col min="7425" max="7425" width="11.85546875" style="17" customWidth="1"/>
    <col min="7426" max="7426" width="12" style="17" customWidth="1"/>
    <col min="7427" max="7658" width="9.140625" style="17"/>
    <col min="7659" max="7659" width="5.7109375" style="17" customWidth="1"/>
    <col min="7660" max="7660" width="6.85546875" style="17" customWidth="1"/>
    <col min="7661" max="7661" width="50.140625" style="17" customWidth="1"/>
    <col min="7662" max="7663" width="11.42578125" style="17" customWidth="1"/>
    <col min="7664" max="7667" width="0" style="17" hidden="1" customWidth="1"/>
    <col min="7668" max="7668" width="13.140625" style="17" customWidth="1"/>
    <col min="7669" max="7669" width="12.42578125" style="17" customWidth="1"/>
    <col min="7670" max="7670" width="12.28515625" style="17" customWidth="1"/>
    <col min="7671" max="7673" width="0" style="17" hidden="1" customWidth="1"/>
    <col min="7674" max="7674" width="12.7109375" style="17" customWidth="1"/>
    <col min="7675" max="7675" width="12.42578125" style="17" customWidth="1"/>
    <col min="7676" max="7676" width="13.28515625" style="17" customWidth="1"/>
    <col min="7677" max="7677" width="12.42578125" style="17" customWidth="1"/>
    <col min="7678" max="7678" width="11.7109375" style="17" customWidth="1"/>
    <col min="7679" max="7679" width="11.42578125" style="17" customWidth="1"/>
    <col min="7680" max="7680" width="11.5703125" style="17" bestFit="1" customWidth="1"/>
    <col min="7681" max="7681" width="11.85546875" style="17" customWidth="1"/>
    <col min="7682" max="7682" width="12" style="17" customWidth="1"/>
    <col min="7683" max="7914" width="9.140625" style="17"/>
    <col min="7915" max="7915" width="5.7109375" style="17" customWidth="1"/>
    <col min="7916" max="7916" width="6.85546875" style="17" customWidth="1"/>
    <col min="7917" max="7917" width="50.140625" style="17" customWidth="1"/>
    <col min="7918" max="7919" width="11.42578125" style="17" customWidth="1"/>
    <col min="7920" max="7923" width="0" style="17" hidden="1" customWidth="1"/>
    <col min="7924" max="7924" width="13.140625" style="17" customWidth="1"/>
    <col min="7925" max="7925" width="12.42578125" style="17" customWidth="1"/>
    <col min="7926" max="7926" width="12.28515625" style="17" customWidth="1"/>
    <col min="7927" max="7929" width="0" style="17" hidden="1" customWidth="1"/>
    <col min="7930" max="7930" width="12.7109375" style="17" customWidth="1"/>
    <col min="7931" max="7931" width="12.42578125" style="17" customWidth="1"/>
    <col min="7932" max="7932" width="13.28515625" style="17" customWidth="1"/>
    <col min="7933" max="7933" width="12.42578125" style="17" customWidth="1"/>
    <col min="7934" max="7934" width="11.7109375" style="17" customWidth="1"/>
    <col min="7935" max="7935" width="11.42578125" style="17" customWidth="1"/>
    <col min="7936" max="7936" width="11.5703125" style="17" bestFit="1" customWidth="1"/>
    <col min="7937" max="7937" width="11.85546875" style="17" customWidth="1"/>
    <col min="7938" max="7938" width="12" style="17" customWidth="1"/>
    <col min="7939" max="8170" width="9.140625" style="17"/>
    <col min="8171" max="8171" width="5.7109375" style="17" customWidth="1"/>
    <col min="8172" max="8172" width="6.85546875" style="17" customWidth="1"/>
    <col min="8173" max="8173" width="50.140625" style="17" customWidth="1"/>
    <col min="8174" max="8175" width="11.42578125" style="17" customWidth="1"/>
    <col min="8176" max="8179" width="0" style="17" hidden="1" customWidth="1"/>
    <col min="8180" max="8180" width="13.140625" style="17" customWidth="1"/>
    <col min="8181" max="8181" width="12.42578125" style="17" customWidth="1"/>
    <col min="8182" max="8182" width="12.28515625" style="17" customWidth="1"/>
    <col min="8183" max="8185" width="0" style="17" hidden="1" customWidth="1"/>
    <col min="8186" max="8186" width="12.7109375" style="17" customWidth="1"/>
    <col min="8187" max="8187" width="12.42578125" style="17" customWidth="1"/>
    <col min="8188" max="8188" width="13.28515625" style="17" customWidth="1"/>
    <col min="8189" max="8189" width="12.42578125" style="17" customWidth="1"/>
    <col min="8190" max="8190" width="11.7109375" style="17" customWidth="1"/>
    <col min="8191" max="8191" width="11.42578125" style="17" customWidth="1"/>
    <col min="8192" max="8192" width="11.5703125" style="17" bestFit="1" customWidth="1"/>
    <col min="8193" max="8193" width="11.85546875" style="17" customWidth="1"/>
    <col min="8194" max="8194" width="12" style="17" customWidth="1"/>
    <col min="8195" max="8426" width="9.140625" style="17"/>
    <col min="8427" max="8427" width="5.7109375" style="17" customWidth="1"/>
    <col min="8428" max="8428" width="6.85546875" style="17" customWidth="1"/>
    <col min="8429" max="8429" width="50.140625" style="17" customWidth="1"/>
    <col min="8430" max="8431" width="11.42578125" style="17" customWidth="1"/>
    <col min="8432" max="8435" width="0" style="17" hidden="1" customWidth="1"/>
    <col min="8436" max="8436" width="13.140625" style="17" customWidth="1"/>
    <col min="8437" max="8437" width="12.42578125" style="17" customWidth="1"/>
    <col min="8438" max="8438" width="12.28515625" style="17" customWidth="1"/>
    <col min="8439" max="8441" width="0" style="17" hidden="1" customWidth="1"/>
    <col min="8442" max="8442" width="12.7109375" style="17" customWidth="1"/>
    <col min="8443" max="8443" width="12.42578125" style="17" customWidth="1"/>
    <col min="8444" max="8444" width="13.28515625" style="17" customWidth="1"/>
    <col min="8445" max="8445" width="12.42578125" style="17" customWidth="1"/>
    <col min="8446" max="8446" width="11.7109375" style="17" customWidth="1"/>
    <col min="8447" max="8447" width="11.42578125" style="17" customWidth="1"/>
    <col min="8448" max="8448" width="11.5703125" style="17" bestFit="1" customWidth="1"/>
    <col min="8449" max="8449" width="11.85546875" style="17" customWidth="1"/>
    <col min="8450" max="8450" width="12" style="17" customWidth="1"/>
    <col min="8451" max="8682" width="9.140625" style="17"/>
    <col min="8683" max="8683" width="5.7109375" style="17" customWidth="1"/>
    <col min="8684" max="8684" width="6.85546875" style="17" customWidth="1"/>
    <col min="8685" max="8685" width="50.140625" style="17" customWidth="1"/>
    <col min="8686" max="8687" width="11.42578125" style="17" customWidth="1"/>
    <col min="8688" max="8691" width="0" style="17" hidden="1" customWidth="1"/>
    <col min="8692" max="8692" width="13.140625" style="17" customWidth="1"/>
    <col min="8693" max="8693" width="12.42578125" style="17" customWidth="1"/>
    <col min="8694" max="8694" width="12.28515625" style="17" customWidth="1"/>
    <col min="8695" max="8697" width="0" style="17" hidden="1" customWidth="1"/>
    <col min="8698" max="8698" width="12.7109375" style="17" customWidth="1"/>
    <col min="8699" max="8699" width="12.42578125" style="17" customWidth="1"/>
    <col min="8700" max="8700" width="13.28515625" style="17" customWidth="1"/>
    <col min="8701" max="8701" width="12.42578125" style="17" customWidth="1"/>
    <col min="8702" max="8702" width="11.7109375" style="17" customWidth="1"/>
    <col min="8703" max="8703" width="11.42578125" style="17" customWidth="1"/>
    <col min="8704" max="8704" width="11.5703125" style="17" bestFit="1" customWidth="1"/>
    <col min="8705" max="8705" width="11.85546875" style="17" customWidth="1"/>
    <col min="8706" max="8706" width="12" style="17" customWidth="1"/>
    <col min="8707" max="8938" width="9.140625" style="17"/>
    <col min="8939" max="8939" width="5.7109375" style="17" customWidth="1"/>
    <col min="8940" max="8940" width="6.85546875" style="17" customWidth="1"/>
    <col min="8941" max="8941" width="50.140625" style="17" customWidth="1"/>
    <col min="8942" max="8943" width="11.42578125" style="17" customWidth="1"/>
    <col min="8944" max="8947" width="0" style="17" hidden="1" customWidth="1"/>
    <col min="8948" max="8948" width="13.140625" style="17" customWidth="1"/>
    <col min="8949" max="8949" width="12.42578125" style="17" customWidth="1"/>
    <col min="8950" max="8950" width="12.28515625" style="17" customWidth="1"/>
    <col min="8951" max="8953" width="0" style="17" hidden="1" customWidth="1"/>
    <col min="8954" max="8954" width="12.7109375" style="17" customWidth="1"/>
    <col min="8955" max="8955" width="12.42578125" style="17" customWidth="1"/>
    <col min="8956" max="8956" width="13.28515625" style="17" customWidth="1"/>
    <col min="8957" max="8957" width="12.42578125" style="17" customWidth="1"/>
    <col min="8958" max="8958" width="11.7109375" style="17" customWidth="1"/>
    <col min="8959" max="8959" width="11.42578125" style="17" customWidth="1"/>
    <col min="8960" max="8960" width="11.5703125" style="17" bestFit="1" customWidth="1"/>
    <col min="8961" max="8961" width="11.85546875" style="17" customWidth="1"/>
    <col min="8962" max="8962" width="12" style="17" customWidth="1"/>
    <col min="8963" max="9194" width="9.140625" style="17"/>
    <col min="9195" max="9195" width="5.7109375" style="17" customWidth="1"/>
    <col min="9196" max="9196" width="6.85546875" style="17" customWidth="1"/>
    <col min="9197" max="9197" width="50.140625" style="17" customWidth="1"/>
    <col min="9198" max="9199" width="11.42578125" style="17" customWidth="1"/>
    <col min="9200" max="9203" width="0" style="17" hidden="1" customWidth="1"/>
    <col min="9204" max="9204" width="13.140625" style="17" customWidth="1"/>
    <col min="9205" max="9205" width="12.42578125" style="17" customWidth="1"/>
    <col min="9206" max="9206" width="12.28515625" style="17" customWidth="1"/>
    <col min="9207" max="9209" width="0" style="17" hidden="1" customWidth="1"/>
    <col min="9210" max="9210" width="12.7109375" style="17" customWidth="1"/>
    <col min="9211" max="9211" width="12.42578125" style="17" customWidth="1"/>
    <col min="9212" max="9212" width="13.28515625" style="17" customWidth="1"/>
    <col min="9213" max="9213" width="12.42578125" style="17" customWidth="1"/>
    <col min="9214" max="9214" width="11.7109375" style="17" customWidth="1"/>
    <col min="9215" max="9215" width="11.42578125" style="17" customWidth="1"/>
    <col min="9216" max="9216" width="11.5703125" style="17" bestFit="1" customWidth="1"/>
    <col min="9217" max="9217" width="11.85546875" style="17" customWidth="1"/>
    <col min="9218" max="9218" width="12" style="17" customWidth="1"/>
    <col min="9219" max="9450" width="9.140625" style="17"/>
    <col min="9451" max="9451" width="5.7109375" style="17" customWidth="1"/>
    <col min="9452" max="9452" width="6.85546875" style="17" customWidth="1"/>
    <col min="9453" max="9453" width="50.140625" style="17" customWidth="1"/>
    <col min="9454" max="9455" width="11.42578125" style="17" customWidth="1"/>
    <col min="9456" max="9459" width="0" style="17" hidden="1" customWidth="1"/>
    <col min="9460" max="9460" width="13.140625" style="17" customWidth="1"/>
    <col min="9461" max="9461" width="12.42578125" style="17" customWidth="1"/>
    <col min="9462" max="9462" width="12.28515625" style="17" customWidth="1"/>
    <col min="9463" max="9465" width="0" style="17" hidden="1" customWidth="1"/>
    <col min="9466" max="9466" width="12.7109375" style="17" customWidth="1"/>
    <col min="9467" max="9467" width="12.42578125" style="17" customWidth="1"/>
    <col min="9468" max="9468" width="13.28515625" style="17" customWidth="1"/>
    <col min="9469" max="9469" width="12.42578125" style="17" customWidth="1"/>
    <col min="9470" max="9470" width="11.7109375" style="17" customWidth="1"/>
    <col min="9471" max="9471" width="11.42578125" style="17" customWidth="1"/>
    <col min="9472" max="9472" width="11.5703125" style="17" bestFit="1" customWidth="1"/>
    <col min="9473" max="9473" width="11.85546875" style="17" customWidth="1"/>
    <col min="9474" max="9474" width="12" style="17" customWidth="1"/>
    <col min="9475" max="9706" width="9.140625" style="17"/>
    <col min="9707" max="9707" width="5.7109375" style="17" customWidth="1"/>
    <col min="9708" max="9708" width="6.85546875" style="17" customWidth="1"/>
    <col min="9709" max="9709" width="50.140625" style="17" customWidth="1"/>
    <col min="9710" max="9711" width="11.42578125" style="17" customWidth="1"/>
    <col min="9712" max="9715" width="0" style="17" hidden="1" customWidth="1"/>
    <col min="9716" max="9716" width="13.140625" style="17" customWidth="1"/>
    <col min="9717" max="9717" width="12.42578125" style="17" customWidth="1"/>
    <col min="9718" max="9718" width="12.28515625" style="17" customWidth="1"/>
    <col min="9719" max="9721" width="0" style="17" hidden="1" customWidth="1"/>
    <col min="9722" max="9722" width="12.7109375" style="17" customWidth="1"/>
    <col min="9723" max="9723" width="12.42578125" style="17" customWidth="1"/>
    <col min="9724" max="9724" width="13.28515625" style="17" customWidth="1"/>
    <col min="9725" max="9725" width="12.42578125" style="17" customWidth="1"/>
    <col min="9726" max="9726" width="11.7109375" style="17" customWidth="1"/>
    <col min="9727" max="9727" width="11.42578125" style="17" customWidth="1"/>
    <col min="9728" max="9728" width="11.5703125" style="17" bestFit="1" customWidth="1"/>
    <col min="9729" max="9729" width="11.85546875" style="17" customWidth="1"/>
    <col min="9730" max="9730" width="12" style="17" customWidth="1"/>
    <col min="9731" max="9962" width="9.140625" style="17"/>
    <col min="9963" max="9963" width="5.7109375" style="17" customWidth="1"/>
    <col min="9964" max="9964" width="6.85546875" style="17" customWidth="1"/>
    <col min="9965" max="9965" width="50.140625" style="17" customWidth="1"/>
    <col min="9966" max="9967" width="11.42578125" style="17" customWidth="1"/>
    <col min="9968" max="9971" width="0" style="17" hidden="1" customWidth="1"/>
    <col min="9972" max="9972" width="13.140625" style="17" customWidth="1"/>
    <col min="9973" max="9973" width="12.42578125" style="17" customWidth="1"/>
    <col min="9974" max="9974" width="12.28515625" style="17" customWidth="1"/>
    <col min="9975" max="9977" width="0" style="17" hidden="1" customWidth="1"/>
    <col min="9978" max="9978" width="12.7109375" style="17" customWidth="1"/>
    <col min="9979" max="9979" width="12.42578125" style="17" customWidth="1"/>
    <col min="9980" max="9980" width="13.28515625" style="17" customWidth="1"/>
    <col min="9981" max="9981" width="12.42578125" style="17" customWidth="1"/>
    <col min="9982" max="9982" width="11.7109375" style="17" customWidth="1"/>
    <col min="9983" max="9983" width="11.42578125" style="17" customWidth="1"/>
    <col min="9984" max="9984" width="11.5703125" style="17" bestFit="1" customWidth="1"/>
    <col min="9985" max="9985" width="11.85546875" style="17" customWidth="1"/>
    <col min="9986" max="9986" width="12" style="17" customWidth="1"/>
    <col min="9987" max="10218" width="9.140625" style="17"/>
    <col min="10219" max="10219" width="5.7109375" style="17" customWidth="1"/>
    <col min="10220" max="10220" width="6.85546875" style="17" customWidth="1"/>
    <col min="10221" max="10221" width="50.140625" style="17" customWidth="1"/>
    <col min="10222" max="10223" width="11.42578125" style="17" customWidth="1"/>
    <col min="10224" max="10227" width="0" style="17" hidden="1" customWidth="1"/>
    <col min="10228" max="10228" width="13.140625" style="17" customWidth="1"/>
    <col min="10229" max="10229" width="12.42578125" style="17" customWidth="1"/>
    <col min="10230" max="10230" width="12.28515625" style="17" customWidth="1"/>
    <col min="10231" max="10233" width="0" style="17" hidden="1" customWidth="1"/>
    <col min="10234" max="10234" width="12.7109375" style="17" customWidth="1"/>
    <col min="10235" max="10235" width="12.42578125" style="17" customWidth="1"/>
    <col min="10236" max="10236" width="13.28515625" style="17" customWidth="1"/>
    <col min="10237" max="10237" width="12.42578125" style="17" customWidth="1"/>
    <col min="10238" max="10238" width="11.7109375" style="17" customWidth="1"/>
    <col min="10239" max="10239" width="11.42578125" style="17" customWidth="1"/>
    <col min="10240" max="10240" width="11.5703125" style="17" bestFit="1" customWidth="1"/>
    <col min="10241" max="10241" width="11.85546875" style="17" customWidth="1"/>
    <col min="10242" max="10242" width="12" style="17" customWidth="1"/>
    <col min="10243" max="10474" width="9.140625" style="17"/>
    <col min="10475" max="10475" width="5.7109375" style="17" customWidth="1"/>
    <col min="10476" max="10476" width="6.85546875" style="17" customWidth="1"/>
    <col min="10477" max="10477" width="50.140625" style="17" customWidth="1"/>
    <col min="10478" max="10479" width="11.42578125" style="17" customWidth="1"/>
    <col min="10480" max="10483" width="0" style="17" hidden="1" customWidth="1"/>
    <col min="10484" max="10484" width="13.140625" style="17" customWidth="1"/>
    <col min="10485" max="10485" width="12.42578125" style="17" customWidth="1"/>
    <col min="10486" max="10486" width="12.28515625" style="17" customWidth="1"/>
    <col min="10487" max="10489" width="0" style="17" hidden="1" customWidth="1"/>
    <col min="10490" max="10490" width="12.7109375" style="17" customWidth="1"/>
    <col min="10491" max="10491" width="12.42578125" style="17" customWidth="1"/>
    <col min="10492" max="10492" width="13.28515625" style="17" customWidth="1"/>
    <col min="10493" max="10493" width="12.42578125" style="17" customWidth="1"/>
    <col min="10494" max="10494" width="11.7109375" style="17" customWidth="1"/>
    <col min="10495" max="10495" width="11.42578125" style="17" customWidth="1"/>
    <col min="10496" max="10496" width="11.5703125" style="17" bestFit="1" customWidth="1"/>
    <col min="10497" max="10497" width="11.85546875" style="17" customWidth="1"/>
    <col min="10498" max="10498" width="12" style="17" customWidth="1"/>
    <col min="10499" max="10730" width="9.140625" style="17"/>
    <col min="10731" max="10731" width="5.7109375" style="17" customWidth="1"/>
    <col min="10732" max="10732" width="6.85546875" style="17" customWidth="1"/>
    <col min="10733" max="10733" width="50.140625" style="17" customWidth="1"/>
    <col min="10734" max="10735" width="11.42578125" style="17" customWidth="1"/>
    <col min="10736" max="10739" width="0" style="17" hidden="1" customWidth="1"/>
    <col min="10740" max="10740" width="13.140625" style="17" customWidth="1"/>
    <col min="10741" max="10741" width="12.42578125" style="17" customWidth="1"/>
    <col min="10742" max="10742" width="12.28515625" style="17" customWidth="1"/>
    <col min="10743" max="10745" width="0" style="17" hidden="1" customWidth="1"/>
    <col min="10746" max="10746" width="12.7109375" style="17" customWidth="1"/>
    <col min="10747" max="10747" width="12.42578125" style="17" customWidth="1"/>
    <col min="10748" max="10748" width="13.28515625" style="17" customWidth="1"/>
    <col min="10749" max="10749" width="12.42578125" style="17" customWidth="1"/>
    <col min="10750" max="10750" width="11.7109375" style="17" customWidth="1"/>
    <col min="10751" max="10751" width="11.42578125" style="17" customWidth="1"/>
    <col min="10752" max="10752" width="11.5703125" style="17" bestFit="1" customWidth="1"/>
    <col min="10753" max="10753" width="11.85546875" style="17" customWidth="1"/>
    <col min="10754" max="10754" width="12" style="17" customWidth="1"/>
    <col min="10755" max="10986" width="9.140625" style="17"/>
    <col min="10987" max="10987" width="5.7109375" style="17" customWidth="1"/>
    <col min="10988" max="10988" width="6.85546875" style="17" customWidth="1"/>
    <col min="10989" max="10989" width="50.140625" style="17" customWidth="1"/>
    <col min="10990" max="10991" width="11.42578125" style="17" customWidth="1"/>
    <col min="10992" max="10995" width="0" style="17" hidden="1" customWidth="1"/>
    <col min="10996" max="10996" width="13.140625" style="17" customWidth="1"/>
    <col min="10997" max="10997" width="12.42578125" style="17" customWidth="1"/>
    <col min="10998" max="10998" width="12.28515625" style="17" customWidth="1"/>
    <col min="10999" max="11001" width="0" style="17" hidden="1" customWidth="1"/>
    <col min="11002" max="11002" width="12.7109375" style="17" customWidth="1"/>
    <col min="11003" max="11003" width="12.42578125" style="17" customWidth="1"/>
    <col min="11004" max="11004" width="13.28515625" style="17" customWidth="1"/>
    <col min="11005" max="11005" width="12.42578125" style="17" customWidth="1"/>
    <col min="11006" max="11006" width="11.7109375" style="17" customWidth="1"/>
    <col min="11007" max="11007" width="11.42578125" style="17" customWidth="1"/>
    <col min="11008" max="11008" width="11.5703125" style="17" bestFit="1" customWidth="1"/>
    <col min="11009" max="11009" width="11.85546875" style="17" customWidth="1"/>
    <col min="11010" max="11010" width="12" style="17" customWidth="1"/>
    <col min="11011" max="11242" width="9.140625" style="17"/>
    <col min="11243" max="11243" width="5.7109375" style="17" customWidth="1"/>
    <col min="11244" max="11244" width="6.85546875" style="17" customWidth="1"/>
    <col min="11245" max="11245" width="50.140625" style="17" customWidth="1"/>
    <col min="11246" max="11247" width="11.42578125" style="17" customWidth="1"/>
    <col min="11248" max="11251" width="0" style="17" hidden="1" customWidth="1"/>
    <col min="11252" max="11252" width="13.140625" style="17" customWidth="1"/>
    <col min="11253" max="11253" width="12.42578125" style="17" customWidth="1"/>
    <col min="11254" max="11254" width="12.28515625" style="17" customWidth="1"/>
    <col min="11255" max="11257" width="0" style="17" hidden="1" customWidth="1"/>
    <col min="11258" max="11258" width="12.7109375" style="17" customWidth="1"/>
    <col min="11259" max="11259" width="12.42578125" style="17" customWidth="1"/>
    <col min="11260" max="11260" width="13.28515625" style="17" customWidth="1"/>
    <col min="11261" max="11261" width="12.42578125" style="17" customWidth="1"/>
    <col min="11262" max="11262" width="11.7109375" style="17" customWidth="1"/>
    <col min="11263" max="11263" width="11.42578125" style="17" customWidth="1"/>
    <col min="11264" max="11264" width="11.5703125" style="17" bestFit="1" customWidth="1"/>
    <col min="11265" max="11265" width="11.85546875" style="17" customWidth="1"/>
    <col min="11266" max="11266" width="12" style="17" customWidth="1"/>
    <col min="11267" max="11498" width="9.140625" style="17"/>
    <col min="11499" max="11499" width="5.7109375" style="17" customWidth="1"/>
    <col min="11500" max="11500" width="6.85546875" style="17" customWidth="1"/>
    <col min="11501" max="11501" width="50.140625" style="17" customWidth="1"/>
    <col min="11502" max="11503" width="11.42578125" style="17" customWidth="1"/>
    <col min="11504" max="11507" width="0" style="17" hidden="1" customWidth="1"/>
    <col min="11508" max="11508" width="13.140625" style="17" customWidth="1"/>
    <col min="11509" max="11509" width="12.42578125" style="17" customWidth="1"/>
    <col min="11510" max="11510" width="12.28515625" style="17" customWidth="1"/>
    <col min="11511" max="11513" width="0" style="17" hidden="1" customWidth="1"/>
    <col min="11514" max="11514" width="12.7109375" style="17" customWidth="1"/>
    <col min="11515" max="11515" width="12.42578125" style="17" customWidth="1"/>
    <col min="11516" max="11516" width="13.28515625" style="17" customWidth="1"/>
    <col min="11517" max="11517" width="12.42578125" style="17" customWidth="1"/>
    <col min="11518" max="11518" width="11.7109375" style="17" customWidth="1"/>
    <col min="11519" max="11519" width="11.42578125" style="17" customWidth="1"/>
    <col min="11520" max="11520" width="11.5703125" style="17" bestFit="1" customWidth="1"/>
    <col min="11521" max="11521" width="11.85546875" style="17" customWidth="1"/>
    <col min="11522" max="11522" width="12" style="17" customWidth="1"/>
    <col min="11523" max="11754" width="9.140625" style="17"/>
    <col min="11755" max="11755" width="5.7109375" style="17" customWidth="1"/>
    <col min="11756" max="11756" width="6.85546875" style="17" customWidth="1"/>
    <col min="11757" max="11757" width="50.140625" style="17" customWidth="1"/>
    <col min="11758" max="11759" width="11.42578125" style="17" customWidth="1"/>
    <col min="11760" max="11763" width="0" style="17" hidden="1" customWidth="1"/>
    <col min="11764" max="11764" width="13.140625" style="17" customWidth="1"/>
    <col min="11765" max="11765" width="12.42578125" style="17" customWidth="1"/>
    <col min="11766" max="11766" width="12.28515625" style="17" customWidth="1"/>
    <col min="11767" max="11769" width="0" style="17" hidden="1" customWidth="1"/>
    <col min="11770" max="11770" width="12.7109375" style="17" customWidth="1"/>
    <col min="11771" max="11771" width="12.42578125" style="17" customWidth="1"/>
    <col min="11772" max="11772" width="13.28515625" style="17" customWidth="1"/>
    <col min="11773" max="11773" width="12.42578125" style="17" customWidth="1"/>
    <col min="11774" max="11774" width="11.7109375" style="17" customWidth="1"/>
    <col min="11775" max="11775" width="11.42578125" style="17" customWidth="1"/>
    <col min="11776" max="11776" width="11.5703125" style="17" bestFit="1" customWidth="1"/>
    <col min="11777" max="11777" width="11.85546875" style="17" customWidth="1"/>
    <col min="11778" max="11778" width="12" style="17" customWidth="1"/>
    <col min="11779" max="12010" width="9.140625" style="17"/>
    <col min="12011" max="12011" width="5.7109375" style="17" customWidth="1"/>
    <col min="12012" max="12012" width="6.85546875" style="17" customWidth="1"/>
    <col min="12013" max="12013" width="50.140625" style="17" customWidth="1"/>
    <col min="12014" max="12015" width="11.42578125" style="17" customWidth="1"/>
    <col min="12016" max="12019" width="0" style="17" hidden="1" customWidth="1"/>
    <col min="12020" max="12020" width="13.140625" style="17" customWidth="1"/>
    <col min="12021" max="12021" width="12.42578125" style="17" customWidth="1"/>
    <col min="12022" max="12022" width="12.28515625" style="17" customWidth="1"/>
    <col min="12023" max="12025" width="0" style="17" hidden="1" customWidth="1"/>
    <col min="12026" max="12026" width="12.7109375" style="17" customWidth="1"/>
    <col min="12027" max="12027" width="12.42578125" style="17" customWidth="1"/>
    <col min="12028" max="12028" width="13.28515625" style="17" customWidth="1"/>
    <col min="12029" max="12029" width="12.42578125" style="17" customWidth="1"/>
    <col min="12030" max="12030" width="11.7109375" style="17" customWidth="1"/>
    <col min="12031" max="12031" width="11.42578125" style="17" customWidth="1"/>
    <col min="12032" max="12032" width="11.5703125" style="17" bestFit="1" customWidth="1"/>
    <col min="12033" max="12033" width="11.85546875" style="17" customWidth="1"/>
    <col min="12034" max="12034" width="12" style="17" customWidth="1"/>
    <col min="12035" max="12266" width="9.140625" style="17"/>
    <col min="12267" max="12267" width="5.7109375" style="17" customWidth="1"/>
    <col min="12268" max="12268" width="6.85546875" style="17" customWidth="1"/>
    <col min="12269" max="12269" width="50.140625" style="17" customWidth="1"/>
    <col min="12270" max="12271" width="11.42578125" style="17" customWidth="1"/>
    <col min="12272" max="12275" width="0" style="17" hidden="1" customWidth="1"/>
    <col min="12276" max="12276" width="13.140625" style="17" customWidth="1"/>
    <col min="12277" max="12277" width="12.42578125" style="17" customWidth="1"/>
    <col min="12278" max="12278" width="12.28515625" style="17" customWidth="1"/>
    <col min="12279" max="12281" width="0" style="17" hidden="1" customWidth="1"/>
    <col min="12282" max="12282" width="12.7109375" style="17" customWidth="1"/>
    <col min="12283" max="12283" width="12.42578125" style="17" customWidth="1"/>
    <col min="12284" max="12284" width="13.28515625" style="17" customWidth="1"/>
    <col min="12285" max="12285" width="12.42578125" style="17" customWidth="1"/>
    <col min="12286" max="12286" width="11.7109375" style="17" customWidth="1"/>
    <col min="12287" max="12287" width="11.42578125" style="17" customWidth="1"/>
    <col min="12288" max="12288" width="11.5703125" style="17" bestFit="1" customWidth="1"/>
    <col min="12289" max="12289" width="11.85546875" style="17" customWidth="1"/>
    <col min="12290" max="12290" width="12" style="17" customWidth="1"/>
    <col min="12291" max="12522" width="9.140625" style="17"/>
    <col min="12523" max="12523" width="5.7109375" style="17" customWidth="1"/>
    <col min="12524" max="12524" width="6.85546875" style="17" customWidth="1"/>
    <col min="12525" max="12525" width="50.140625" style="17" customWidth="1"/>
    <col min="12526" max="12527" width="11.42578125" style="17" customWidth="1"/>
    <col min="12528" max="12531" width="0" style="17" hidden="1" customWidth="1"/>
    <col min="12532" max="12532" width="13.140625" style="17" customWidth="1"/>
    <col min="12533" max="12533" width="12.42578125" style="17" customWidth="1"/>
    <col min="12534" max="12534" width="12.28515625" style="17" customWidth="1"/>
    <col min="12535" max="12537" width="0" style="17" hidden="1" customWidth="1"/>
    <col min="12538" max="12538" width="12.7109375" style="17" customWidth="1"/>
    <col min="12539" max="12539" width="12.42578125" style="17" customWidth="1"/>
    <col min="12540" max="12540" width="13.28515625" style="17" customWidth="1"/>
    <col min="12541" max="12541" width="12.42578125" style="17" customWidth="1"/>
    <col min="12542" max="12542" width="11.7109375" style="17" customWidth="1"/>
    <col min="12543" max="12543" width="11.42578125" style="17" customWidth="1"/>
    <col min="12544" max="12544" width="11.5703125" style="17" bestFit="1" customWidth="1"/>
    <col min="12545" max="12545" width="11.85546875" style="17" customWidth="1"/>
    <col min="12546" max="12546" width="12" style="17" customWidth="1"/>
    <col min="12547" max="12778" width="9.140625" style="17"/>
    <col min="12779" max="12779" width="5.7109375" style="17" customWidth="1"/>
    <col min="12780" max="12780" width="6.85546875" style="17" customWidth="1"/>
    <col min="12781" max="12781" width="50.140625" style="17" customWidth="1"/>
    <col min="12782" max="12783" width="11.42578125" style="17" customWidth="1"/>
    <col min="12784" max="12787" width="0" style="17" hidden="1" customWidth="1"/>
    <col min="12788" max="12788" width="13.140625" style="17" customWidth="1"/>
    <col min="12789" max="12789" width="12.42578125" style="17" customWidth="1"/>
    <col min="12790" max="12790" width="12.28515625" style="17" customWidth="1"/>
    <col min="12791" max="12793" width="0" style="17" hidden="1" customWidth="1"/>
    <col min="12794" max="12794" width="12.7109375" style="17" customWidth="1"/>
    <col min="12795" max="12795" width="12.42578125" style="17" customWidth="1"/>
    <col min="12796" max="12796" width="13.28515625" style="17" customWidth="1"/>
    <col min="12797" max="12797" width="12.42578125" style="17" customWidth="1"/>
    <col min="12798" max="12798" width="11.7109375" style="17" customWidth="1"/>
    <col min="12799" max="12799" width="11.42578125" style="17" customWidth="1"/>
    <col min="12800" max="12800" width="11.5703125" style="17" bestFit="1" customWidth="1"/>
    <col min="12801" max="12801" width="11.85546875" style="17" customWidth="1"/>
    <col min="12802" max="12802" width="12" style="17" customWidth="1"/>
    <col min="12803" max="13034" width="9.140625" style="17"/>
    <col min="13035" max="13035" width="5.7109375" style="17" customWidth="1"/>
    <col min="13036" max="13036" width="6.85546875" style="17" customWidth="1"/>
    <col min="13037" max="13037" width="50.140625" style="17" customWidth="1"/>
    <col min="13038" max="13039" width="11.42578125" style="17" customWidth="1"/>
    <col min="13040" max="13043" width="0" style="17" hidden="1" customWidth="1"/>
    <col min="13044" max="13044" width="13.140625" style="17" customWidth="1"/>
    <col min="13045" max="13045" width="12.42578125" style="17" customWidth="1"/>
    <col min="13046" max="13046" width="12.28515625" style="17" customWidth="1"/>
    <col min="13047" max="13049" width="0" style="17" hidden="1" customWidth="1"/>
    <col min="13050" max="13050" width="12.7109375" style="17" customWidth="1"/>
    <col min="13051" max="13051" width="12.42578125" style="17" customWidth="1"/>
    <col min="13052" max="13052" width="13.28515625" style="17" customWidth="1"/>
    <col min="13053" max="13053" width="12.42578125" style="17" customWidth="1"/>
    <col min="13054" max="13054" width="11.7109375" style="17" customWidth="1"/>
    <col min="13055" max="13055" width="11.42578125" style="17" customWidth="1"/>
    <col min="13056" max="13056" width="11.5703125" style="17" bestFit="1" customWidth="1"/>
    <col min="13057" max="13057" width="11.85546875" style="17" customWidth="1"/>
    <col min="13058" max="13058" width="12" style="17" customWidth="1"/>
    <col min="13059" max="13290" width="9.140625" style="17"/>
    <col min="13291" max="13291" width="5.7109375" style="17" customWidth="1"/>
    <col min="13292" max="13292" width="6.85546875" style="17" customWidth="1"/>
    <col min="13293" max="13293" width="50.140625" style="17" customWidth="1"/>
    <col min="13294" max="13295" width="11.42578125" style="17" customWidth="1"/>
    <col min="13296" max="13299" width="0" style="17" hidden="1" customWidth="1"/>
    <col min="13300" max="13300" width="13.140625" style="17" customWidth="1"/>
    <col min="13301" max="13301" width="12.42578125" style="17" customWidth="1"/>
    <col min="13302" max="13302" width="12.28515625" style="17" customWidth="1"/>
    <col min="13303" max="13305" width="0" style="17" hidden="1" customWidth="1"/>
    <col min="13306" max="13306" width="12.7109375" style="17" customWidth="1"/>
    <col min="13307" max="13307" width="12.42578125" style="17" customWidth="1"/>
    <col min="13308" max="13308" width="13.28515625" style="17" customWidth="1"/>
    <col min="13309" max="13309" width="12.42578125" style="17" customWidth="1"/>
    <col min="13310" max="13310" width="11.7109375" style="17" customWidth="1"/>
    <col min="13311" max="13311" width="11.42578125" style="17" customWidth="1"/>
    <col min="13312" max="13312" width="11.5703125" style="17" bestFit="1" customWidth="1"/>
    <col min="13313" max="13313" width="11.85546875" style="17" customWidth="1"/>
    <col min="13314" max="13314" width="12" style="17" customWidth="1"/>
    <col min="13315" max="13546" width="9.140625" style="17"/>
    <col min="13547" max="13547" width="5.7109375" style="17" customWidth="1"/>
    <col min="13548" max="13548" width="6.85546875" style="17" customWidth="1"/>
    <col min="13549" max="13549" width="50.140625" style="17" customWidth="1"/>
    <col min="13550" max="13551" width="11.42578125" style="17" customWidth="1"/>
    <col min="13552" max="13555" width="0" style="17" hidden="1" customWidth="1"/>
    <col min="13556" max="13556" width="13.140625" style="17" customWidth="1"/>
    <col min="13557" max="13557" width="12.42578125" style="17" customWidth="1"/>
    <col min="13558" max="13558" width="12.28515625" style="17" customWidth="1"/>
    <col min="13559" max="13561" width="0" style="17" hidden="1" customWidth="1"/>
    <col min="13562" max="13562" width="12.7109375" style="17" customWidth="1"/>
    <col min="13563" max="13563" width="12.42578125" style="17" customWidth="1"/>
    <col min="13564" max="13564" width="13.28515625" style="17" customWidth="1"/>
    <col min="13565" max="13565" width="12.42578125" style="17" customWidth="1"/>
    <col min="13566" max="13566" width="11.7109375" style="17" customWidth="1"/>
    <col min="13567" max="13567" width="11.42578125" style="17" customWidth="1"/>
    <col min="13568" max="13568" width="11.5703125" style="17" bestFit="1" customWidth="1"/>
    <col min="13569" max="13569" width="11.85546875" style="17" customWidth="1"/>
    <col min="13570" max="13570" width="12" style="17" customWidth="1"/>
    <col min="13571" max="13802" width="9.140625" style="17"/>
    <col min="13803" max="13803" width="5.7109375" style="17" customWidth="1"/>
    <col min="13804" max="13804" width="6.85546875" style="17" customWidth="1"/>
    <col min="13805" max="13805" width="50.140625" style="17" customWidth="1"/>
    <col min="13806" max="13807" width="11.42578125" style="17" customWidth="1"/>
    <col min="13808" max="13811" width="0" style="17" hidden="1" customWidth="1"/>
    <col min="13812" max="13812" width="13.140625" style="17" customWidth="1"/>
    <col min="13813" max="13813" width="12.42578125" style="17" customWidth="1"/>
    <col min="13814" max="13814" width="12.28515625" style="17" customWidth="1"/>
    <col min="13815" max="13817" width="0" style="17" hidden="1" customWidth="1"/>
    <col min="13818" max="13818" width="12.7109375" style="17" customWidth="1"/>
    <col min="13819" max="13819" width="12.42578125" style="17" customWidth="1"/>
    <col min="13820" max="13820" width="13.28515625" style="17" customWidth="1"/>
    <col min="13821" max="13821" width="12.42578125" style="17" customWidth="1"/>
    <col min="13822" max="13822" width="11.7109375" style="17" customWidth="1"/>
    <col min="13823" max="13823" width="11.42578125" style="17" customWidth="1"/>
    <col min="13824" max="13824" width="11.5703125" style="17" bestFit="1" customWidth="1"/>
    <col min="13825" max="13825" width="11.85546875" style="17" customWidth="1"/>
    <col min="13826" max="13826" width="12" style="17" customWidth="1"/>
    <col min="13827" max="14058" width="9.140625" style="17"/>
    <col min="14059" max="14059" width="5.7109375" style="17" customWidth="1"/>
    <col min="14060" max="14060" width="6.85546875" style="17" customWidth="1"/>
    <col min="14061" max="14061" width="50.140625" style="17" customWidth="1"/>
    <col min="14062" max="14063" width="11.42578125" style="17" customWidth="1"/>
    <col min="14064" max="14067" width="0" style="17" hidden="1" customWidth="1"/>
    <col min="14068" max="14068" width="13.140625" style="17" customWidth="1"/>
    <col min="14069" max="14069" width="12.42578125" style="17" customWidth="1"/>
    <col min="14070" max="14070" width="12.28515625" style="17" customWidth="1"/>
    <col min="14071" max="14073" width="0" style="17" hidden="1" customWidth="1"/>
    <col min="14074" max="14074" width="12.7109375" style="17" customWidth="1"/>
    <col min="14075" max="14075" width="12.42578125" style="17" customWidth="1"/>
    <col min="14076" max="14076" width="13.28515625" style="17" customWidth="1"/>
    <col min="14077" max="14077" width="12.42578125" style="17" customWidth="1"/>
    <col min="14078" max="14078" width="11.7109375" style="17" customWidth="1"/>
    <col min="14079" max="14079" width="11.42578125" style="17" customWidth="1"/>
    <col min="14080" max="14080" width="11.5703125" style="17" bestFit="1" customWidth="1"/>
    <col min="14081" max="14081" width="11.85546875" style="17" customWidth="1"/>
    <col min="14082" max="14082" width="12" style="17" customWidth="1"/>
    <col min="14083" max="14314" width="9.140625" style="17"/>
    <col min="14315" max="14315" width="5.7109375" style="17" customWidth="1"/>
    <col min="14316" max="14316" width="6.85546875" style="17" customWidth="1"/>
    <col min="14317" max="14317" width="50.140625" style="17" customWidth="1"/>
    <col min="14318" max="14319" width="11.42578125" style="17" customWidth="1"/>
    <col min="14320" max="14323" width="0" style="17" hidden="1" customWidth="1"/>
    <col min="14324" max="14324" width="13.140625" style="17" customWidth="1"/>
    <col min="14325" max="14325" width="12.42578125" style="17" customWidth="1"/>
    <col min="14326" max="14326" width="12.28515625" style="17" customWidth="1"/>
    <col min="14327" max="14329" width="0" style="17" hidden="1" customWidth="1"/>
    <col min="14330" max="14330" width="12.7109375" style="17" customWidth="1"/>
    <col min="14331" max="14331" width="12.42578125" style="17" customWidth="1"/>
    <col min="14332" max="14332" width="13.28515625" style="17" customWidth="1"/>
    <col min="14333" max="14333" width="12.42578125" style="17" customWidth="1"/>
    <col min="14334" max="14334" width="11.7109375" style="17" customWidth="1"/>
    <col min="14335" max="14335" width="11.42578125" style="17" customWidth="1"/>
    <col min="14336" max="14336" width="11.5703125" style="17" bestFit="1" customWidth="1"/>
    <col min="14337" max="14337" width="11.85546875" style="17" customWidth="1"/>
    <col min="14338" max="14338" width="12" style="17" customWidth="1"/>
    <col min="14339" max="14570" width="9.140625" style="17"/>
    <col min="14571" max="14571" width="5.7109375" style="17" customWidth="1"/>
    <col min="14572" max="14572" width="6.85546875" style="17" customWidth="1"/>
    <col min="14573" max="14573" width="50.140625" style="17" customWidth="1"/>
    <col min="14574" max="14575" width="11.42578125" style="17" customWidth="1"/>
    <col min="14576" max="14579" width="0" style="17" hidden="1" customWidth="1"/>
    <col min="14580" max="14580" width="13.140625" style="17" customWidth="1"/>
    <col min="14581" max="14581" width="12.42578125" style="17" customWidth="1"/>
    <col min="14582" max="14582" width="12.28515625" style="17" customWidth="1"/>
    <col min="14583" max="14585" width="0" style="17" hidden="1" customWidth="1"/>
    <col min="14586" max="14586" width="12.7109375" style="17" customWidth="1"/>
    <col min="14587" max="14587" width="12.42578125" style="17" customWidth="1"/>
    <col min="14588" max="14588" width="13.28515625" style="17" customWidth="1"/>
    <col min="14589" max="14589" width="12.42578125" style="17" customWidth="1"/>
    <col min="14590" max="14590" width="11.7109375" style="17" customWidth="1"/>
    <col min="14591" max="14591" width="11.42578125" style="17" customWidth="1"/>
    <col min="14592" max="14592" width="11.5703125" style="17" bestFit="1" customWidth="1"/>
    <col min="14593" max="14593" width="11.85546875" style="17" customWidth="1"/>
    <col min="14594" max="14594" width="12" style="17" customWidth="1"/>
    <col min="14595" max="14826" width="9.140625" style="17"/>
    <col min="14827" max="14827" width="5.7109375" style="17" customWidth="1"/>
    <col min="14828" max="14828" width="6.85546875" style="17" customWidth="1"/>
    <col min="14829" max="14829" width="50.140625" style="17" customWidth="1"/>
    <col min="14830" max="14831" width="11.42578125" style="17" customWidth="1"/>
    <col min="14832" max="14835" width="0" style="17" hidden="1" customWidth="1"/>
    <col min="14836" max="14836" width="13.140625" style="17" customWidth="1"/>
    <col min="14837" max="14837" width="12.42578125" style="17" customWidth="1"/>
    <col min="14838" max="14838" width="12.28515625" style="17" customWidth="1"/>
    <col min="14839" max="14841" width="0" style="17" hidden="1" customWidth="1"/>
    <col min="14842" max="14842" width="12.7109375" style="17" customWidth="1"/>
    <col min="14843" max="14843" width="12.42578125" style="17" customWidth="1"/>
    <col min="14844" max="14844" width="13.28515625" style="17" customWidth="1"/>
    <col min="14845" max="14845" width="12.42578125" style="17" customWidth="1"/>
    <col min="14846" max="14846" width="11.7109375" style="17" customWidth="1"/>
    <col min="14847" max="14847" width="11.42578125" style="17" customWidth="1"/>
    <col min="14848" max="14848" width="11.5703125" style="17" bestFit="1" customWidth="1"/>
    <col min="14849" max="14849" width="11.85546875" style="17" customWidth="1"/>
    <col min="14850" max="14850" width="12" style="17" customWidth="1"/>
    <col min="14851" max="15082" width="9.140625" style="17"/>
    <col min="15083" max="15083" width="5.7109375" style="17" customWidth="1"/>
    <col min="15084" max="15084" width="6.85546875" style="17" customWidth="1"/>
    <col min="15085" max="15085" width="50.140625" style="17" customWidth="1"/>
    <col min="15086" max="15087" width="11.42578125" style="17" customWidth="1"/>
    <col min="15088" max="15091" width="0" style="17" hidden="1" customWidth="1"/>
    <col min="15092" max="15092" width="13.140625" style="17" customWidth="1"/>
    <col min="15093" max="15093" width="12.42578125" style="17" customWidth="1"/>
    <col min="15094" max="15094" width="12.28515625" style="17" customWidth="1"/>
    <col min="15095" max="15097" width="0" style="17" hidden="1" customWidth="1"/>
    <col min="15098" max="15098" width="12.7109375" style="17" customWidth="1"/>
    <col min="15099" max="15099" width="12.42578125" style="17" customWidth="1"/>
    <col min="15100" max="15100" width="13.28515625" style="17" customWidth="1"/>
    <col min="15101" max="15101" width="12.42578125" style="17" customWidth="1"/>
    <col min="15102" max="15102" width="11.7109375" style="17" customWidth="1"/>
    <col min="15103" max="15103" width="11.42578125" style="17" customWidth="1"/>
    <col min="15104" max="15104" width="11.5703125" style="17" bestFit="1" customWidth="1"/>
    <col min="15105" max="15105" width="11.85546875" style="17" customWidth="1"/>
    <col min="15106" max="15106" width="12" style="17" customWidth="1"/>
    <col min="15107" max="15338" width="9.140625" style="17"/>
    <col min="15339" max="15339" width="5.7109375" style="17" customWidth="1"/>
    <col min="15340" max="15340" width="6.85546875" style="17" customWidth="1"/>
    <col min="15341" max="15341" width="50.140625" style="17" customWidth="1"/>
    <col min="15342" max="15343" width="11.42578125" style="17" customWidth="1"/>
    <col min="15344" max="15347" width="0" style="17" hidden="1" customWidth="1"/>
    <col min="15348" max="15348" width="13.140625" style="17" customWidth="1"/>
    <col min="15349" max="15349" width="12.42578125" style="17" customWidth="1"/>
    <col min="15350" max="15350" width="12.28515625" style="17" customWidth="1"/>
    <col min="15351" max="15353" width="0" style="17" hidden="1" customWidth="1"/>
    <col min="15354" max="15354" width="12.7109375" style="17" customWidth="1"/>
    <col min="15355" max="15355" width="12.42578125" style="17" customWidth="1"/>
    <col min="15356" max="15356" width="13.28515625" style="17" customWidth="1"/>
    <col min="15357" max="15357" width="12.42578125" style="17" customWidth="1"/>
    <col min="15358" max="15358" width="11.7109375" style="17" customWidth="1"/>
    <col min="15359" max="15359" width="11.42578125" style="17" customWidth="1"/>
    <col min="15360" max="15360" width="11.5703125" style="17" bestFit="1" customWidth="1"/>
    <col min="15361" max="15361" width="11.85546875" style="17" customWidth="1"/>
    <col min="15362" max="15362" width="12" style="17" customWidth="1"/>
    <col min="15363" max="15594" width="9.140625" style="17"/>
    <col min="15595" max="15595" width="5.7109375" style="17" customWidth="1"/>
    <col min="15596" max="15596" width="6.85546875" style="17" customWidth="1"/>
    <col min="15597" max="15597" width="50.140625" style="17" customWidth="1"/>
    <col min="15598" max="15599" width="11.42578125" style="17" customWidth="1"/>
    <col min="15600" max="15603" width="0" style="17" hidden="1" customWidth="1"/>
    <col min="15604" max="15604" width="13.140625" style="17" customWidth="1"/>
    <col min="15605" max="15605" width="12.42578125" style="17" customWidth="1"/>
    <col min="15606" max="15606" width="12.28515625" style="17" customWidth="1"/>
    <col min="15607" max="15609" width="0" style="17" hidden="1" customWidth="1"/>
    <col min="15610" max="15610" width="12.7109375" style="17" customWidth="1"/>
    <col min="15611" max="15611" width="12.42578125" style="17" customWidth="1"/>
    <col min="15612" max="15612" width="13.28515625" style="17" customWidth="1"/>
    <col min="15613" max="15613" width="12.42578125" style="17" customWidth="1"/>
    <col min="15614" max="15614" width="11.7109375" style="17" customWidth="1"/>
    <col min="15615" max="15615" width="11.42578125" style="17" customWidth="1"/>
    <col min="15616" max="15616" width="11.5703125" style="17" bestFit="1" customWidth="1"/>
    <col min="15617" max="15617" width="11.85546875" style="17" customWidth="1"/>
    <col min="15618" max="15618" width="12" style="17" customWidth="1"/>
    <col min="15619" max="15850" width="9.140625" style="17"/>
    <col min="15851" max="15851" width="5.7109375" style="17" customWidth="1"/>
    <col min="15852" max="15852" width="6.85546875" style="17" customWidth="1"/>
    <col min="15853" max="15853" width="50.140625" style="17" customWidth="1"/>
    <col min="15854" max="15855" width="11.42578125" style="17" customWidth="1"/>
    <col min="15856" max="15859" width="0" style="17" hidden="1" customWidth="1"/>
    <col min="15860" max="15860" width="13.140625" style="17" customWidth="1"/>
    <col min="15861" max="15861" width="12.42578125" style="17" customWidth="1"/>
    <col min="15862" max="15862" width="12.28515625" style="17" customWidth="1"/>
    <col min="15863" max="15865" width="0" style="17" hidden="1" customWidth="1"/>
    <col min="15866" max="15866" width="12.7109375" style="17" customWidth="1"/>
    <col min="15867" max="15867" width="12.42578125" style="17" customWidth="1"/>
    <col min="15868" max="15868" width="13.28515625" style="17" customWidth="1"/>
    <col min="15869" max="15869" width="12.42578125" style="17" customWidth="1"/>
    <col min="15870" max="15870" width="11.7109375" style="17" customWidth="1"/>
    <col min="15871" max="15871" width="11.42578125" style="17" customWidth="1"/>
    <col min="15872" max="15872" width="11.5703125" style="17" bestFit="1" customWidth="1"/>
    <col min="15873" max="15873" width="11.85546875" style="17" customWidth="1"/>
    <col min="15874" max="15874" width="12" style="17" customWidth="1"/>
    <col min="15875" max="16106" width="9.140625" style="17"/>
    <col min="16107" max="16107" width="5.7109375" style="17" customWidth="1"/>
    <col min="16108" max="16108" width="6.85546875" style="17" customWidth="1"/>
    <col min="16109" max="16109" width="50.140625" style="17" customWidth="1"/>
    <col min="16110" max="16111" width="11.42578125" style="17" customWidth="1"/>
    <col min="16112" max="16115" width="0" style="17" hidden="1" customWidth="1"/>
    <col min="16116" max="16116" width="13.140625" style="17" customWidth="1"/>
    <col min="16117" max="16117" width="12.42578125" style="17" customWidth="1"/>
    <col min="16118" max="16118" width="12.28515625" style="17" customWidth="1"/>
    <col min="16119" max="16121" width="0" style="17" hidden="1" customWidth="1"/>
    <col min="16122" max="16122" width="12.7109375" style="17" customWidth="1"/>
    <col min="16123" max="16123" width="12.42578125" style="17" customWidth="1"/>
    <col min="16124" max="16124" width="13.28515625" style="17" customWidth="1"/>
    <col min="16125" max="16125" width="12.42578125" style="17" customWidth="1"/>
    <col min="16126" max="16126" width="11.7109375" style="17" customWidth="1"/>
    <col min="16127" max="16127" width="11.42578125" style="17" customWidth="1"/>
    <col min="16128" max="16128" width="11.5703125" style="17" bestFit="1" customWidth="1"/>
    <col min="16129" max="16129" width="11.85546875" style="17" customWidth="1"/>
    <col min="16130" max="16130" width="12" style="17" customWidth="1"/>
    <col min="16131" max="16384" width="9.140625" style="17"/>
  </cols>
  <sheetData>
    <row r="1" spans="1:12" ht="13.5" hidden="1" customHeight="1">
      <c r="A1" s="627" t="s">
        <v>22</v>
      </c>
      <c r="B1" s="627"/>
      <c r="C1" s="627"/>
      <c r="D1" s="627"/>
      <c r="E1" s="627"/>
      <c r="F1" s="627"/>
      <c r="G1" s="627"/>
      <c r="H1" s="627"/>
    </row>
    <row r="2" spans="1:12" ht="39" customHeight="1">
      <c r="A2" s="628" t="s">
        <v>65</v>
      </c>
      <c r="B2" s="628"/>
      <c r="C2" s="628"/>
      <c r="D2" s="628"/>
      <c r="E2" s="628"/>
      <c r="F2" s="628"/>
      <c r="G2" s="628"/>
      <c r="H2" s="628"/>
    </row>
    <row r="3" spans="1:12" ht="18.75" customHeight="1" thickBot="1">
      <c r="A3" s="629"/>
      <c r="B3" s="629"/>
      <c r="C3" s="629"/>
      <c r="D3" s="629"/>
      <c r="E3" s="629"/>
      <c r="F3" s="629"/>
      <c r="G3" s="629"/>
      <c r="H3" s="629"/>
    </row>
    <row r="4" spans="1:12" ht="33.75" customHeight="1" thickBot="1">
      <c r="A4" s="630" t="s">
        <v>23</v>
      </c>
      <c r="B4" s="631"/>
      <c r="C4" s="632"/>
      <c r="D4" s="636" t="s">
        <v>24</v>
      </c>
      <c r="E4" s="87" t="s">
        <v>25</v>
      </c>
      <c r="F4" s="638" t="s">
        <v>40</v>
      </c>
      <c r="G4" s="639"/>
      <c r="H4" s="640"/>
    </row>
    <row r="5" spans="1:12" ht="22.5" customHeight="1" thickBot="1">
      <c r="A5" s="633"/>
      <c r="B5" s="634"/>
      <c r="C5" s="635"/>
      <c r="D5" s="637"/>
      <c r="E5" s="88"/>
      <c r="F5" s="440">
        <v>2021</v>
      </c>
      <c r="G5" s="441">
        <v>2022</v>
      </c>
      <c r="H5" s="441">
        <v>2023</v>
      </c>
    </row>
    <row r="6" spans="1:12" s="136" customFormat="1" ht="31.5" customHeight="1">
      <c r="A6" s="624" t="s">
        <v>26</v>
      </c>
      <c r="B6" s="625" t="s">
        <v>27</v>
      </c>
      <c r="C6" s="626"/>
      <c r="D6" s="89" t="s">
        <v>28</v>
      </c>
      <c r="E6" s="90" t="e">
        <f>E7+E8+#REF!</f>
        <v>#REF!</v>
      </c>
      <c r="F6" s="145">
        <f>F7+F8</f>
        <v>7695744.6960000005</v>
      </c>
      <c r="G6" s="145">
        <f t="shared" ref="G6:H6" si="0">G7+G8</f>
        <v>3924233.7139999997</v>
      </c>
      <c r="H6" s="145">
        <f t="shared" si="0"/>
        <v>3998709.5159999998</v>
      </c>
    </row>
    <row r="7" spans="1:12" s="136" customFormat="1" ht="18.75" customHeight="1">
      <c r="A7" s="624"/>
      <c r="B7" s="625"/>
      <c r="C7" s="626"/>
      <c r="D7" s="178" t="s">
        <v>29</v>
      </c>
      <c r="E7" s="80" t="e">
        <f>#REF!+#REF!+#REF!+#REF!+#REF!+E19+#REF!+#REF!+#REF!+#REF!+#REF!+#REF!+#REF!+#REF!+#REF!+E24+E25+E26+E27+E28+#REF!+#REF!</f>
        <v>#REF!</v>
      </c>
      <c r="F7" s="146">
        <f>F10+F20+F11+F21+F12+F22+F13+F18+F19+F24</f>
        <v>1118635.4959999998</v>
      </c>
      <c r="G7" s="146">
        <f>G10+G20+G11+G21+G12+G22+G13+G18+G19+G24</f>
        <v>515919.11400000006</v>
      </c>
      <c r="H7" s="146">
        <f>H10+H20+H11+H21+H12+H22+H13+H18+H19+H24</f>
        <v>1615358.916</v>
      </c>
    </row>
    <row r="8" spans="1:12" s="136" customFormat="1" ht="21" customHeight="1" thickBot="1">
      <c r="A8" s="624"/>
      <c r="B8" s="625"/>
      <c r="C8" s="626"/>
      <c r="D8" s="34" t="s">
        <v>30</v>
      </c>
      <c r="E8" s="147" t="e">
        <f>#REF!+E29+#REF!+#REF!+#REF!</f>
        <v>#REF!</v>
      </c>
      <c r="F8" s="148">
        <f>F15+F16+F25+F26+F27+F28+F29+F31+F32+F33</f>
        <v>6577109.2000000002</v>
      </c>
      <c r="G8" s="148">
        <f>G15+G16+G25+G26+G27+G28+G29+G31+G32+G33</f>
        <v>3408314.5999999996</v>
      </c>
      <c r="H8" s="148">
        <f>H15+H16+H25+H26+H27+H28+H29+H31+H32+H33</f>
        <v>2383350.6</v>
      </c>
    </row>
    <row r="9" spans="1:12" s="137" customFormat="1" ht="34.5" customHeight="1" thickBot="1">
      <c r="A9" s="117">
        <v>1016</v>
      </c>
      <c r="B9" s="116"/>
      <c r="C9" s="112"/>
      <c r="D9" s="115" t="s">
        <v>31</v>
      </c>
      <c r="E9" s="152" t="e">
        <f>SUM(#REF!)</f>
        <v>#REF!</v>
      </c>
      <c r="F9" s="153">
        <f>SUM(F10:F13)</f>
        <v>82197.279999999999</v>
      </c>
      <c r="G9" s="153">
        <f t="shared" ref="G9:H9" si="1">SUM(G10:G13)</f>
        <v>105785.46</v>
      </c>
      <c r="H9" s="153">
        <f t="shared" si="1"/>
        <v>37309.699999999997</v>
      </c>
      <c r="I9" s="17"/>
      <c r="J9" s="136"/>
      <c r="K9" s="136"/>
      <c r="L9" s="136"/>
    </row>
    <row r="10" spans="1:12" ht="33.75" customHeight="1">
      <c r="A10" s="303"/>
      <c r="B10" s="575">
        <v>1</v>
      </c>
      <c r="C10" s="149">
        <v>11003</v>
      </c>
      <c r="D10" s="150" t="s">
        <v>59</v>
      </c>
      <c r="E10" s="151"/>
      <c r="F10" s="426">
        <f>'1016_11003'!C40</f>
        <v>22652.5</v>
      </c>
      <c r="G10" s="426">
        <f>'1016_11003'!D40</f>
        <v>12919.7</v>
      </c>
      <c r="H10" s="426">
        <f>'1016_11003'!E40</f>
        <v>8136.5</v>
      </c>
      <c r="I10" s="622" t="s">
        <v>601</v>
      </c>
      <c r="J10" s="623"/>
      <c r="K10" s="136"/>
      <c r="L10" s="136"/>
    </row>
    <row r="11" spans="1:12" ht="32.25" customHeight="1">
      <c r="A11" s="303"/>
      <c r="B11" s="576">
        <v>2</v>
      </c>
      <c r="C11" s="84">
        <v>11004</v>
      </c>
      <c r="D11" s="27" t="s">
        <v>61</v>
      </c>
      <c r="E11" s="81"/>
      <c r="F11" s="427">
        <f>'1016_11004 '!C48</f>
        <v>7003.38</v>
      </c>
      <c r="G11" s="427">
        <f>'1016_11004 '!D48</f>
        <v>3466.96</v>
      </c>
      <c r="H11" s="427">
        <f>'1016_11004 '!E48</f>
        <v>0</v>
      </c>
      <c r="I11" s="622"/>
      <c r="J11" s="623"/>
    </row>
    <row r="12" spans="1:12" ht="26.25" customHeight="1">
      <c r="A12" s="303"/>
      <c r="B12" s="577">
        <v>3</v>
      </c>
      <c r="C12" s="84">
        <v>11005</v>
      </c>
      <c r="D12" s="27" t="s">
        <v>52</v>
      </c>
      <c r="E12" s="81"/>
      <c r="F12" s="428">
        <f>'1016_11005'!C39</f>
        <v>34886.400000000001</v>
      </c>
      <c r="G12" s="428">
        <f>'1016_11005'!D39</f>
        <v>47968.800000000003</v>
      </c>
      <c r="H12" s="428">
        <f>'1016_11005'!E39</f>
        <v>17443.2</v>
      </c>
      <c r="I12" s="618" t="s">
        <v>42</v>
      </c>
      <c r="J12" s="619"/>
    </row>
    <row r="13" spans="1:12" ht="39" customHeight="1" thickBot="1">
      <c r="A13" s="302"/>
      <c r="B13" s="578">
        <v>4</v>
      </c>
      <c r="C13" s="213">
        <v>11006</v>
      </c>
      <c r="D13" s="34" t="s">
        <v>67</v>
      </c>
      <c r="E13" s="109"/>
      <c r="F13" s="429">
        <f>'1016_11006'!C39</f>
        <v>17655</v>
      </c>
      <c r="G13" s="429">
        <f>'1016_11006'!D39</f>
        <v>41430</v>
      </c>
      <c r="H13" s="429">
        <f>'1016_11006'!E39</f>
        <v>11730</v>
      </c>
      <c r="I13" s="618"/>
      <c r="J13" s="619"/>
    </row>
    <row r="14" spans="1:12" ht="37.5" customHeight="1" thickBot="1">
      <c r="A14" s="216" t="s">
        <v>77</v>
      </c>
      <c r="B14" s="243"/>
      <c r="C14" s="217"/>
      <c r="D14" s="244" t="s">
        <v>78</v>
      </c>
      <c r="E14" s="245"/>
      <c r="F14" s="430">
        <f>F15+F16</f>
        <v>34000</v>
      </c>
      <c r="G14" s="430">
        <f t="shared" ref="G14:H14" si="2">G15+G16</f>
        <v>0</v>
      </c>
      <c r="H14" s="430">
        <f t="shared" si="2"/>
        <v>0</v>
      </c>
    </row>
    <row r="15" spans="1:12" ht="37.5" customHeight="1">
      <c r="A15" s="643"/>
      <c r="B15" s="579">
        <v>5</v>
      </c>
      <c r="C15" s="204">
        <v>31002</v>
      </c>
      <c r="D15" s="242" t="s">
        <v>596</v>
      </c>
      <c r="E15" s="151"/>
      <c r="F15" s="426">
        <f>'1071 31002'!G17</f>
        <v>33000</v>
      </c>
      <c r="G15" s="426">
        <f>'1071 31002'!K17</f>
        <v>0</v>
      </c>
      <c r="H15" s="426">
        <f>'1071 31002'!L17</f>
        <v>0</v>
      </c>
    </row>
    <row r="16" spans="1:12" ht="33.75" customHeight="1" thickBot="1">
      <c r="A16" s="643"/>
      <c r="B16" s="580">
        <v>6</v>
      </c>
      <c r="C16" s="218">
        <v>31003</v>
      </c>
      <c r="D16" s="246" t="s">
        <v>597</v>
      </c>
      <c r="E16" s="109"/>
      <c r="F16" s="431">
        <f>'1071 31003'!G18</f>
        <v>1000</v>
      </c>
      <c r="G16" s="431">
        <f>'1071 31003'!K18</f>
        <v>0</v>
      </c>
      <c r="H16" s="431">
        <f>'1071 31003'!L18</f>
        <v>0</v>
      </c>
    </row>
    <row r="17" spans="1:10" s="137" customFormat="1" ht="31.5" customHeight="1" thickBot="1">
      <c r="A17" s="216" t="s">
        <v>32</v>
      </c>
      <c r="B17" s="243"/>
      <c r="C17" s="217"/>
      <c r="D17" s="244" t="s">
        <v>33</v>
      </c>
      <c r="E17" s="249">
        <f>SUM(E18:E19)</f>
        <v>0</v>
      </c>
      <c r="F17" s="432">
        <f>SUM(F18:F22)</f>
        <v>1033125.0160000001</v>
      </c>
      <c r="G17" s="432">
        <f t="shared" ref="G17:H17" si="3">SUM(G18:G22)</f>
        <v>406820.45400000003</v>
      </c>
      <c r="H17" s="432">
        <f t="shared" si="3"/>
        <v>1574736.0160000001</v>
      </c>
    </row>
    <row r="18" spans="1:10" ht="25.5" customHeight="1">
      <c r="A18" s="33"/>
      <c r="B18" s="587">
        <v>7</v>
      </c>
      <c r="C18" s="219">
        <v>11011</v>
      </c>
      <c r="D18" s="247" t="s">
        <v>63</v>
      </c>
      <c r="E18" s="248"/>
      <c r="F18" s="433">
        <f>'1155_11011'!C80</f>
        <v>114522.72</v>
      </c>
      <c r="G18" s="433">
        <f>'1155_11011'!D80</f>
        <v>109585.058</v>
      </c>
      <c r="H18" s="433">
        <f>'1155_11011'!E80</f>
        <v>105028.32</v>
      </c>
      <c r="I18" s="618" t="s">
        <v>41</v>
      </c>
      <c r="J18" s="644"/>
    </row>
    <row r="19" spans="1:10" ht="27.75" customHeight="1">
      <c r="A19" s="33"/>
      <c r="B19" s="588">
        <v>8</v>
      </c>
      <c r="C19" s="124">
        <v>11012</v>
      </c>
      <c r="D19" s="125" t="s">
        <v>64</v>
      </c>
      <c r="E19" s="250"/>
      <c r="F19" s="434">
        <f>'1155_11012'!C72</f>
        <v>116656.89599999999</v>
      </c>
      <c r="G19" s="434">
        <f>'1155_11012'!D72</f>
        <v>115372.89599999999</v>
      </c>
      <c r="H19" s="434">
        <f>'1155_11012'!E72</f>
        <v>108196.89599999999</v>
      </c>
      <c r="I19" s="618"/>
      <c r="J19" s="644"/>
    </row>
    <row r="20" spans="1:10" ht="21.75" customHeight="1">
      <c r="A20" s="303"/>
      <c r="B20" s="587">
        <v>9</v>
      </c>
      <c r="C20" s="84">
        <v>11013</v>
      </c>
      <c r="D20" s="27" t="s">
        <v>60</v>
      </c>
      <c r="E20" s="81"/>
      <c r="F20" s="427">
        <f>'1015_11013'!C43</f>
        <v>4977.5</v>
      </c>
      <c r="G20" s="427">
        <f>'1015_11013'!D43</f>
        <v>15679.6</v>
      </c>
      <c r="H20" s="427">
        <f>'1015_11013'!E43</f>
        <v>12752.8</v>
      </c>
      <c r="I20" s="592"/>
      <c r="J20" s="140"/>
    </row>
    <row r="21" spans="1:10" ht="34.5" customHeight="1">
      <c r="A21" s="303"/>
      <c r="B21" s="588">
        <v>10</v>
      </c>
      <c r="C21" s="84">
        <v>11014</v>
      </c>
      <c r="D21" s="27" t="s">
        <v>62</v>
      </c>
      <c r="E21" s="81"/>
      <c r="F21" s="427">
        <f>'1155_11014'!C53</f>
        <v>48207.9</v>
      </c>
      <c r="G21" s="427">
        <f>'1155_11014'!D53</f>
        <v>47158.9</v>
      </c>
      <c r="H21" s="427">
        <f>'1155_11014'!E53</f>
        <v>0</v>
      </c>
      <c r="I21" s="592"/>
      <c r="J21" s="140"/>
    </row>
    <row r="22" spans="1:10" ht="48" customHeight="1" thickBot="1">
      <c r="A22" s="303"/>
      <c r="B22" s="587">
        <v>11</v>
      </c>
      <c r="C22" s="84">
        <v>11015</v>
      </c>
      <c r="D22" s="27" t="s">
        <v>66</v>
      </c>
      <c r="E22" s="81"/>
      <c r="F22" s="427">
        <f>'1155_11015'!C39</f>
        <v>748760</v>
      </c>
      <c r="G22" s="427">
        <f>'1155_11015'!D39</f>
        <v>119024</v>
      </c>
      <c r="H22" s="427">
        <f>'1155_11015'!E39</f>
        <v>1348758</v>
      </c>
      <c r="I22" s="620" t="s">
        <v>42</v>
      </c>
      <c r="J22" s="621"/>
    </row>
    <row r="23" spans="1:10" s="138" customFormat="1" ht="29.25" customHeight="1" thickBot="1">
      <c r="A23" s="117" t="s">
        <v>34</v>
      </c>
      <c r="B23" s="116"/>
      <c r="C23" s="112"/>
      <c r="D23" s="251" t="s">
        <v>35</v>
      </c>
      <c r="E23" s="152">
        <f>SUM(E24:E29)</f>
        <v>606541.4</v>
      </c>
      <c r="F23" s="435">
        <f>SUM(F24:F29)</f>
        <v>4097529.2</v>
      </c>
      <c r="G23" s="435">
        <f>SUM(G24:G29)</f>
        <v>1853663.4</v>
      </c>
      <c r="H23" s="435">
        <f>SUM(H24:H29)</f>
        <v>1853663.4</v>
      </c>
    </row>
    <row r="24" spans="1:10" ht="18.75" customHeight="1">
      <c r="A24" s="572"/>
      <c r="B24" s="581">
        <v>12</v>
      </c>
      <c r="C24" s="37">
        <v>11006</v>
      </c>
      <c r="D24" s="29" t="s">
        <v>68</v>
      </c>
      <c r="E24" s="151">
        <v>58992.1</v>
      </c>
      <c r="F24" s="436">
        <f>'1173_11006'!C44</f>
        <v>3313.2</v>
      </c>
      <c r="G24" s="436">
        <f>'1173_11006'!D44</f>
        <v>3313.2</v>
      </c>
      <c r="H24" s="436">
        <f>'1173_11006'!E44</f>
        <v>3313.2</v>
      </c>
    </row>
    <row r="25" spans="1:10" ht="22.5" customHeight="1">
      <c r="A25" s="572"/>
      <c r="B25" s="582">
        <v>13</v>
      </c>
      <c r="C25" s="36">
        <v>32003</v>
      </c>
      <c r="D25" s="28" t="s">
        <v>73</v>
      </c>
      <c r="E25" s="81">
        <v>475554.8</v>
      </c>
      <c r="F25" s="427">
        <f>'1173_32003'!C44</f>
        <v>3908032</v>
      </c>
      <c r="G25" s="427">
        <v>1850350.2</v>
      </c>
      <c r="H25" s="427">
        <v>1850350.2</v>
      </c>
    </row>
    <row r="26" spans="1:10" ht="22.5" customHeight="1">
      <c r="A26" s="572"/>
      <c r="B26" s="582">
        <v>14</v>
      </c>
      <c r="C26" s="36">
        <v>32004</v>
      </c>
      <c r="D26" s="28" t="s">
        <v>69</v>
      </c>
      <c r="E26" s="81"/>
      <c r="F26" s="427">
        <f>'1173_32004'!C44</f>
        <v>19047.5</v>
      </c>
      <c r="G26" s="427">
        <f>'1173_32004'!D44</f>
        <v>0</v>
      </c>
      <c r="H26" s="427">
        <f>'1173_32004'!E44</f>
        <v>0</v>
      </c>
    </row>
    <row r="27" spans="1:10" ht="34.5" customHeight="1">
      <c r="A27" s="572"/>
      <c r="B27" s="582">
        <v>15</v>
      </c>
      <c r="C27" s="36">
        <v>32005</v>
      </c>
      <c r="D27" s="28" t="s">
        <v>75</v>
      </c>
      <c r="E27" s="82"/>
      <c r="F27" s="427">
        <f>'1173_32005'!C44</f>
        <v>146400</v>
      </c>
      <c r="G27" s="427">
        <f>'1173_32005'!D44</f>
        <v>0</v>
      </c>
      <c r="H27" s="427">
        <f>'1173_32005'!E44</f>
        <v>0</v>
      </c>
    </row>
    <row r="28" spans="1:10" ht="50.25" customHeight="1">
      <c r="A28" s="572"/>
      <c r="B28" s="582">
        <v>16</v>
      </c>
      <c r="C28" s="36">
        <v>32006</v>
      </c>
      <c r="D28" s="28" t="s">
        <v>76</v>
      </c>
      <c r="E28" s="81">
        <v>53325.8</v>
      </c>
      <c r="F28" s="427">
        <f>'1173_32006'!C44</f>
        <v>2276.5</v>
      </c>
      <c r="G28" s="427">
        <f>'1173_32006'!D44</f>
        <v>0</v>
      </c>
      <c r="H28" s="427">
        <f>'1173_32006'!E44</f>
        <v>0</v>
      </c>
    </row>
    <row r="29" spans="1:10" ht="34.5" customHeight="1" thickBot="1">
      <c r="A29" s="572"/>
      <c r="B29" s="583">
        <v>17</v>
      </c>
      <c r="C29" s="113">
        <v>32007</v>
      </c>
      <c r="D29" s="246" t="s">
        <v>74</v>
      </c>
      <c r="E29" s="109">
        <v>18668.7</v>
      </c>
      <c r="F29" s="429">
        <f>'1173_32007'!C44</f>
        <v>18460</v>
      </c>
      <c r="G29" s="429">
        <f>'1173_32007'!D44</f>
        <v>0</v>
      </c>
      <c r="H29" s="429">
        <f>'1173_32007'!E44</f>
        <v>0</v>
      </c>
    </row>
    <row r="30" spans="1:10" s="140" customFormat="1" ht="31.5" customHeight="1" thickBot="1">
      <c r="A30" s="117">
        <v>1020</v>
      </c>
      <c r="B30" s="116"/>
      <c r="C30" s="112"/>
      <c r="D30" s="115" t="s">
        <v>37</v>
      </c>
      <c r="E30" s="114"/>
      <c r="F30" s="435">
        <f>F31+F32+F33</f>
        <v>2448893.2000000002</v>
      </c>
      <c r="G30" s="435">
        <f t="shared" ref="G30:H30" si="4">G31+G32+G33</f>
        <v>1557964.4</v>
      </c>
      <c r="H30" s="435">
        <f t="shared" si="4"/>
        <v>533000.4</v>
      </c>
      <c r="I30" s="139"/>
    </row>
    <row r="31" spans="1:10" s="140" customFormat="1" ht="36.75" customHeight="1">
      <c r="A31" s="121"/>
      <c r="B31" s="584">
        <v>18</v>
      </c>
      <c r="C31" s="111">
        <v>32001</v>
      </c>
      <c r="D31" s="120" t="s">
        <v>70</v>
      </c>
      <c r="E31" s="123"/>
      <c r="F31" s="437">
        <f>'1020_32001'!C88</f>
        <v>1068660</v>
      </c>
      <c r="G31" s="437">
        <f>'1020_32001'!D88</f>
        <v>196660</v>
      </c>
      <c r="H31" s="437">
        <f>'1020_32001'!E88</f>
        <v>184100</v>
      </c>
      <c r="I31" s="139"/>
    </row>
    <row r="32" spans="1:10" s="140" customFormat="1" ht="37.5" customHeight="1">
      <c r="A32" s="119"/>
      <c r="B32" s="585">
        <v>19</v>
      </c>
      <c r="C32" s="110">
        <v>32002</v>
      </c>
      <c r="D32" s="118" t="s">
        <v>71</v>
      </c>
      <c r="E32" s="83"/>
      <c r="F32" s="438">
        <f>'1020_32002'!C51</f>
        <v>23000</v>
      </c>
      <c r="G32" s="438">
        <f>'1020_32002'!D51</f>
        <v>23000</v>
      </c>
      <c r="H32" s="438">
        <f>'1020_32002'!E51</f>
        <v>23000</v>
      </c>
      <c r="I32" s="139"/>
    </row>
    <row r="33" spans="1:9" ht="27" customHeight="1" thickBot="1">
      <c r="A33" s="85"/>
      <c r="B33" s="586">
        <v>20</v>
      </c>
      <c r="C33" s="86">
        <v>32003</v>
      </c>
      <c r="D33" s="35" t="s">
        <v>72</v>
      </c>
      <c r="E33" s="122"/>
      <c r="F33" s="439">
        <f>'1020_32003'!C70</f>
        <v>1357233.2</v>
      </c>
      <c r="G33" s="439">
        <f>'1020_32003'!D70</f>
        <v>1338304.3999999999</v>
      </c>
      <c r="H33" s="439">
        <f>'1020_32003'!E70</f>
        <v>325900.40000000002</v>
      </c>
      <c r="I33" s="141"/>
    </row>
    <row r="34" spans="1:9" ht="26.25" customHeight="1"/>
    <row r="35" spans="1:9" ht="80.25" customHeight="1">
      <c r="B35" s="645"/>
      <c r="C35" s="645"/>
      <c r="D35" s="645"/>
      <c r="E35" s="645"/>
      <c r="F35" s="645"/>
      <c r="G35" s="645"/>
      <c r="H35" s="645"/>
    </row>
    <row r="36" spans="1:9" ht="36" customHeight="1"/>
    <row r="37" spans="1:9" ht="21" customHeight="1"/>
    <row r="38" spans="1:9" ht="26.25" customHeight="1"/>
    <row r="39" spans="1:9" ht="38.25" customHeight="1"/>
    <row r="40" spans="1:9" ht="33" customHeight="1">
      <c r="E40" s="144"/>
      <c r="F40" s="641"/>
      <c r="G40" s="641"/>
      <c r="H40" s="641"/>
    </row>
    <row r="41" spans="1:9" ht="48.75" customHeight="1">
      <c r="E41" s="144"/>
      <c r="F41" s="641"/>
      <c r="G41" s="641"/>
      <c r="H41" s="641"/>
    </row>
    <row r="42" spans="1:9" ht="33" customHeight="1">
      <c r="E42" s="144"/>
      <c r="F42" s="642"/>
      <c r="G42" s="642"/>
      <c r="H42" s="642"/>
    </row>
    <row r="43" spans="1:9" ht="34.5" customHeight="1">
      <c r="E43" s="144"/>
      <c r="F43" s="642"/>
      <c r="G43" s="642"/>
      <c r="H43" s="642"/>
    </row>
    <row r="44" spans="1:9" ht="27.75" customHeight="1">
      <c r="E44" s="144"/>
      <c r="F44" s="642"/>
      <c r="G44" s="642"/>
      <c r="H44" s="642"/>
    </row>
    <row r="45" spans="1:9" ht="24.75" customHeight="1"/>
    <row r="47" spans="1:9">
      <c r="A47" s="17"/>
      <c r="B47" s="17"/>
      <c r="C47" s="17"/>
      <c r="D47" s="17"/>
      <c r="E47" s="17"/>
    </row>
    <row r="49" ht="77.25" customHeight="1"/>
    <row r="50" ht="93" customHeight="1"/>
    <row r="51" ht="55.5" customHeight="1"/>
  </sheetData>
  <mergeCells count="16">
    <mergeCell ref="F41:H41"/>
    <mergeCell ref="F42:H44"/>
    <mergeCell ref="A15:A16"/>
    <mergeCell ref="I18:J19"/>
    <mergeCell ref="B35:H35"/>
    <mergeCell ref="F40:H40"/>
    <mergeCell ref="A1:H1"/>
    <mergeCell ref="A2:H3"/>
    <mergeCell ref="A4:C5"/>
    <mergeCell ref="D4:D5"/>
    <mergeCell ref="F4:H4"/>
    <mergeCell ref="I12:J13"/>
    <mergeCell ref="I22:J22"/>
    <mergeCell ref="I10:J11"/>
    <mergeCell ref="A6:A8"/>
    <mergeCell ref="B6:C8"/>
  </mergeCells>
  <pageMargins left="0.24" right="0.16" top="0.2" bottom="0.2" header="0.2" footer="0.2"/>
  <pageSetup paperSize="9" orientation="landscape" verticalDpi="0" r:id="rId1"/>
  <colBreaks count="2" manualBreakCount="2">
    <brk id="10" min="1" max="32" man="1"/>
    <brk id="12" min="1" max="72" man="1"/>
  </colBreaks>
  <ignoredErrors>
    <ignoredError sqref="A23:B33 A14:B14 A17:B17 A15 A16 A19 A1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88"/>
  <sheetViews>
    <sheetView topLeftCell="A72" zoomScale="110" zoomScaleNormal="110" workbookViewId="0">
      <selection activeCell="C80" sqref="C80"/>
    </sheetView>
  </sheetViews>
  <sheetFormatPr defaultRowHeight="15"/>
  <cols>
    <col min="1" max="1" width="45.7109375" customWidth="1"/>
    <col min="2" max="2" width="25" customWidth="1"/>
    <col min="3" max="3" width="12" customWidth="1"/>
    <col min="4" max="4" width="11.7109375" customWidth="1"/>
    <col min="5" max="5" width="16.5703125" customWidth="1"/>
    <col min="6" max="6" width="13.42578125" style="25" customWidth="1"/>
  </cols>
  <sheetData>
    <row r="1" spans="1:6" ht="19.5">
      <c r="A1" s="281" t="s">
        <v>217</v>
      </c>
    </row>
    <row r="3" spans="1:6">
      <c r="A3" s="763" t="s">
        <v>130</v>
      </c>
      <c r="B3" s="763"/>
      <c r="C3" s="763"/>
      <c r="D3" s="763"/>
      <c r="E3" s="763"/>
      <c r="F3" s="763"/>
    </row>
    <row r="4" spans="1:6" ht="55.5" customHeight="1">
      <c r="A4" s="710" t="s">
        <v>266</v>
      </c>
      <c r="B4" s="710"/>
      <c r="C4" s="710"/>
      <c r="D4" s="710"/>
      <c r="E4" s="710"/>
      <c r="F4" s="710"/>
    </row>
    <row r="5" spans="1:6" ht="51.75" customHeight="1">
      <c r="A5" s="710" t="s">
        <v>265</v>
      </c>
      <c r="B5" s="710"/>
      <c r="C5" s="710"/>
      <c r="D5" s="710"/>
      <c r="E5" s="710"/>
      <c r="F5" s="710"/>
    </row>
    <row r="6" spans="1:6">
      <c r="A6" s="763" t="s">
        <v>181</v>
      </c>
      <c r="B6" s="763"/>
      <c r="C6" s="763"/>
      <c r="D6" s="763"/>
      <c r="E6" s="763"/>
      <c r="F6" s="763"/>
    </row>
    <row r="7" spans="1:6" ht="36" customHeight="1">
      <c r="A7" s="710" t="s">
        <v>264</v>
      </c>
      <c r="B7" s="710"/>
      <c r="C7" s="710"/>
      <c r="D7" s="710"/>
      <c r="E7" s="710"/>
      <c r="F7" s="710"/>
    </row>
    <row r="8" spans="1:6" ht="18.75" customHeight="1">
      <c r="A8" s="710" t="s">
        <v>263</v>
      </c>
      <c r="B8" s="710"/>
      <c r="C8" s="710"/>
      <c r="D8" s="710"/>
      <c r="E8" s="710"/>
      <c r="F8" s="710"/>
    </row>
    <row r="9" spans="1:6" ht="30.75" customHeight="1">
      <c r="A9" s="710" t="s">
        <v>262</v>
      </c>
      <c r="B9" s="710"/>
      <c r="C9" s="710"/>
      <c r="D9" s="710"/>
      <c r="E9" s="710"/>
      <c r="F9" s="710"/>
    </row>
    <row r="10" spans="1:6">
      <c r="A10" s="763" t="s">
        <v>123</v>
      </c>
      <c r="B10" s="763"/>
      <c r="C10" s="763"/>
      <c r="D10" s="763"/>
      <c r="E10" s="763"/>
      <c r="F10" s="763"/>
    </row>
    <row r="11" spans="1:6" ht="42" customHeight="1">
      <c r="A11" s="710" t="s">
        <v>261</v>
      </c>
      <c r="B11" s="710"/>
      <c r="C11" s="710"/>
      <c r="D11" s="710"/>
      <c r="E11" s="710"/>
      <c r="F11" s="710"/>
    </row>
    <row r="12" spans="1:6" ht="32.25" customHeight="1">
      <c r="A12" s="710" t="s">
        <v>260</v>
      </c>
      <c r="B12" s="710"/>
      <c r="C12" s="710"/>
      <c r="D12" s="710"/>
      <c r="E12" s="710"/>
      <c r="F12" s="710"/>
    </row>
    <row r="13" spans="1:6">
      <c r="A13" s="710" t="s">
        <v>176</v>
      </c>
      <c r="B13" s="710"/>
      <c r="C13" s="710"/>
      <c r="D13" s="710"/>
      <c r="E13" s="710"/>
      <c r="F13" s="710"/>
    </row>
    <row r="14" spans="1:6" ht="27.75" customHeight="1">
      <c r="A14" s="767" t="s">
        <v>208</v>
      </c>
      <c r="B14" s="767"/>
      <c r="C14" s="767"/>
      <c r="D14" s="767"/>
      <c r="E14" s="767"/>
      <c r="F14" s="767"/>
    </row>
    <row r="15" spans="1:6" ht="29.25" customHeight="1">
      <c r="A15" s="768" t="s">
        <v>174</v>
      </c>
      <c r="B15" s="768"/>
      <c r="C15" s="768"/>
      <c r="D15" s="768"/>
      <c r="E15" s="768"/>
      <c r="F15" s="768"/>
    </row>
    <row r="16" spans="1:6" ht="27" customHeight="1">
      <c r="A16" s="710" t="s">
        <v>259</v>
      </c>
      <c r="B16" s="710"/>
      <c r="C16" s="710"/>
      <c r="D16" s="710"/>
      <c r="E16" s="710"/>
      <c r="F16" s="710"/>
    </row>
    <row r="17" spans="1:9" ht="27.75" customHeight="1">
      <c r="A17" s="764" t="s">
        <v>258</v>
      </c>
      <c r="B17" s="765"/>
      <c r="C17" s="765"/>
      <c r="D17" s="765"/>
      <c r="E17" s="765"/>
      <c r="F17" s="766"/>
    </row>
    <row r="18" spans="1:9" ht="24" customHeight="1">
      <c r="A18" s="764" t="s">
        <v>257</v>
      </c>
      <c r="B18" s="765"/>
      <c r="C18" s="765"/>
      <c r="D18" s="765"/>
      <c r="E18" s="765"/>
      <c r="F18" s="766"/>
    </row>
    <row r="19" spans="1:9" ht="21.75" customHeight="1">
      <c r="A19" s="721" t="s">
        <v>256</v>
      </c>
      <c r="B19" s="722"/>
      <c r="C19" s="722"/>
      <c r="D19" s="722"/>
      <c r="E19" s="722"/>
      <c r="F19" s="723"/>
    </row>
    <row r="20" spans="1:9" ht="21.75" customHeight="1">
      <c r="A20" s="721" t="s">
        <v>255</v>
      </c>
      <c r="B20" s="722"/>
      <c r="C20" s="722"/>
      <c r="D20" s="722"/>
      <c r="E20" s="722"/>
      <c r="F20" s="723"/>
    </row>
    <row r="21" spans="1:9" ht="21" customHeight="1">
      <c r="A21" s="721" t="s">
        <v>254</v>
      </c>
      <c r="B21" s="722"/>
      <c r="C21" s="722"/>
      <c r="D21" s="722"/>
      <c r="E21" s="722"/>
      <c r="F21" s="723"/>
    </row>
    <row r="22" spans="1:9">
      <c r="A22" s="721" t="s">
        <v>253</v>
      </c>
      <c r="B22" s="722"/>
      <c r="C22" s="722"/>
      <c r="D22" s="722"/>
      <c r="E22" s="722"/>
      <c r="F22" s="723"/>
    </row>
    <row r="23" spans="1:9">
      <c r="A23" s="721" t="s">
        <v>252</v>
      </c>
      <c r="B23" s="722"/>
      <c r="C23" s="722"/>
      <c r="D23" s="722"/>
      <c r="E23" s="722"/>
      <c r="F23" s="723"/>
    </row>
    <row r="24" spans="1:9">
      <c r="A24" s="721" t="s">
        <v>251</v>
      </c>
      <c r="B24" s="722"/>
      <c r="C24" s="722"/>
      <c r="D24" s="722"/>
      <c r="E24" s="722"/>
      <c r="F24" s="723"/>
    </row>
    <row r="25" spans="1:9" ht="54" customHeight="1">
      <c r="A25" s="721" t="s">
        <v>250</v>
      </c>
      <c r="B25" s="722"/>
      <c r="C25" s="722"/>
      <c r="D25" s="722"/>
      <c r="E25" s="722"/>
      <c r="F25" s="723"/>
    </row>
    <row r="26" spans="1:9">
      <c r="A26" s="721" t="s">
        <v>249</v>
      </c>
      <c r="B26" s="722"/>
      <c r="C26" s="722"/>
      <c r="D26" s="722"/>
      <c r="E26" s="722"/>
      <c r="F26" s="723"/>
    </row>
    <row r="27" spans="1:9" ht="26.25" customHeight="1">
      <c r="A27" s="721" t="s">
        <v>248</v>
      </c>
      <c r="B27" s="722"/>
      <c r="C27" s="722"/>
      <c r="D27" s="722"/>
      <c r="E27" s="722"/>
      <c r="F27" s="723"/>
    </row>
    <row r="28" spans="1:9" s="282" customFormat="1" ht="147" customHeight="1">
      <c r="A28" s="773" t="s">
        <v>247</v>
      </c>
      <c r="B28" s="774"/>
      <c r="C28" s="774"/>
      <c r="D28" s="774"/>
      <c r="E28" s="774"/>
      <c r="F28" s="775"/>
    </row>
    <row r="29" spans="1:9" s="282" customFormat="1" ht="244.5" customHeight="1">
      <c r="A29" s="713" t="s">
        <v>246</v>
      </c>
      <c r="B29" s="771"/>
      <c r="C29" s="771"/>
      <c r="D29" s="771"/>
      <c r="E29" s="771"/>
      <c r="F29" s="772"/>
    </row>
    <row r="30" spans="1:9" ht="35.25" customHeight="1">
      <c r="A30" s="767" t="s">
        <v>171</v>
      </c>
      <c r="B30" s="767"/>
      <c r="C30" s="767"/>
      <c r="D30" s="767"/>
      <c r="E30" s="767"/>
      <c r="F30" s="767"/>
    </row>
    <row r="31" spans="1:9" ht="40.5" customHeight="1">
      <c r="A31" s="776" t="s">
        <v>204</v>
      </c>
      <c r="B31" s="776"/>
      <c r="C31" s="776"/>
      <c r="D31" s="776"/>
      <c r="E31" s="776"/>
      <c r="F31" s="776"/>
      <c r="I31" s="282"/>
    </row>
    <row r="32" spans="1:9">
      <c r="A32" s="776"/>
      <c r="B32" s="776"/>
      <c r="C32" s="776"/>
      <c r="D32" s="776"/>
      <c r="E32" s="776"/>
      <c r="F32" s="776"/>
    </row>
    <row r="33" spans="1:8" ht="28.5" customHeight="1">
      <c r="A33" s="710" t="s">
        <v>170</v>
      </c>
      <c r="B33" s="710"/>
      <c r="C33" s="710"/>
      <c r="D33" s="710"/>
      <c r="E33" s="710"/>
      <c r="F33" s="710"/>
    </row>
    <row r="34" spans="1:8" ht="33.75" customHeight="1">
      <c r="A34" s="767" t="s">
        <v>245</v>
      </c>
      <c r="B34" s="767"/>
      <c r="C34" s="767"/>
      <c r="D34" s="767"/>
      <c r="E34" s="767"/>
      <c r="F34" s="767"/>
    </row>
    <row r="35" spans="1:8" ht="20.25" customHeight="1">
      <c r="A35" s="782" t="s">
        <v>244</v>
      </c>
      <c r="B35" s="782"/>
      <c r="C35" s="782"/>
      <c r="D35" s="782"/>
      <c r="E35" s="782"/>
      <c r="F35" s="782"/>
    </row>
    <row r="36" spans="1:8">
      <c r="A36" s="776"/>
      <c r="B36" s="776"/>
      <c r="C36" s="776"/>
      <c r="D36" s="776"/>
      <c r="E36" s="776"/>
      <c r="F36" s="776"/>
    </row>
    <row r="37" spans="1:8" ht="100.5" customHeight="1">
      <c r="A37" s="105" t="s">
        <v>167</v>
      </c>
      <c r="B37" s="105" t="s">
        <v>166</v>
      </c>
      <c r="C37" s="781" t="s">
        <v>165</v>
      </c>
      <c r="D37" s="769"/>
      <c r="E37" s="769"/>
      <c r="F37" s="770"/>
      <c r="H37" s="286"/>
    </row>
    <row r="38" spans="1:8" ht="305.25" customHeight="1">
      <c r="A38" s="285" t="s">
        <v>243</v>
      </c>
      <c r="B38" s="105"/>
      <c r="C38" s="786" t="s">
        <v>242</v>
      </c>
      <c r="D38" s="787"/>
      <c r="E38" s="787"/>
      <c r="F38" s="788"/>
    </row>
    <row r="39" spans="1:8" ht="40.5">
      <c r="A39" s="283" t="s">
        <v>241</v>
      </c>
      <c r="B39" s="105"/>
      <c r="C39" s="781"/>
      <c r="D39" s="769"/>
      <c r="E39" s="769"/>
      <c r="F39" s="770"/>
    </row>
    <row r="40" spans="1:8" ht="81">
      <c r="A40" s="283" t="s">
        <v>240</v>
      </c>
      <c r="B40" s="105"/>
      <c r="C40" s="284"/>
      <c r="D40" s="769"/>
      <c r="E40" s="769"/>
      <c r="F40" s="770"/>
    </row>
    <row r="41" spans="1:8" ht="40.5">
      <c r="A41" s="283" t="s">
        <v>239</v>
      </c>
      <c r="B41" s="105"/>
      <c r="C41" s="284"/>
      <c r="D41" s="769"/>
      <c r="E41" s="769"/>
      <c r="F41" s="770"/>
    </row>
    <row r="42" spans="1:8" ht="27">
      <c r="A42" s="283" t="s">
        <v>238</v>
      </c>
      <c r="B42" s="105"/>
      <c r="C42" s="781"/>
      <c r="D42" s="769"/>
      <c r="E42" s="769"/>
      <c r="F42" s="770"/>
    </row>
    <row r="43" spans="1:8" ht="27">
      <c r="A43" s="283" t="s">
        <v>237</v>
      </c>
      <c r="B43" s="105"/>
      <c r="C43" s="781"/>
      <c r="D43" s="769"/>
      <c r="E43" s="769"/>
      <c r="F43" s="770"/>
    </row>
    <row r="44" spans="1:8" ht="27">
      <c r="A44" s="283" t="s">
        <v>236</v>
      </c>
      <c r="B44" s="105"/>
      <c r="C44" s="781"/>
      <c r="D44" s="769"/>
      <c r="E44" s="769"/>
      <c r="F44" s="770"/>
    </row>
    <row r="45" spans="1:8" ht="54">
      <c r="A45" s="283" t="s">
        <v>235</v>
      </c>
      <c r="B45" s="105"/>
      <c r="C45" s="781"/>
      <c r="D45" s="769"/>
      <c r="E45" s="769"/>
      <c r="F45" s="770"/>
    </row>
    <row r="46" spans="1:8">
      <c r="A46" s="283" t="s">
        <v>234</v>
      </c>
      <c r="B46" s="105"/>
      <c r="C46" s="781"/>
      <c r="D46" s="769"/>
      <c r="E46" s="769"/>
      <c r="F46" s="770"/>
    </row>
    <row r="47" spans="1:8" ht="40.5">
      <c r="A47" s="283" t="s">
        <v>233</v>
      </c>
      <c r="B47" s="105"/>
      <c r="C47" s="284"/>
      <c r="D47" s="769"/>
      <c r="E47" s="769"/>
      <c r="F47" s="770"/>
    </row>
    <row r="48" spans="1:8">
      <c r="A48" s="283"/>
      <c r="B48" s="105"/>
      <c r="C48" s="781"/>
      <c r="D48" s="769"/>
      <c r="E48" s="769"/>
      <c r="F48" s="770"/>
    </row>
    <row r="49" spans="1:9">
      <c r="A49" s="763" t="s">
        <v>160</v>
      </c>
      <c r="B49" s="763"/>
      <c r="C49" s="763"/>
      <c r="D49" s="763"/>
      <c r="E49" s="763"/>
      <c r="F49" s="763"/>
    </row>
    <row r="50" spans="1:9" ht="43.5" customHeight="1">
      <c r="A50" s="781" t="s">
        <v>232</v>
      </c>
      <c r="B50" s="769"/>
      <c r="C50" s="769"/>
      <c r="D50" s="769"/>
      <c r="E50" s="769"/>
      <c r="F50" s="770"/>
    </row>
    <row r="51" spans="1:9" ht="40.5" customHeight="1">
      <c r="A51" s="710" t="s">
        <v>231</v>
      </c>
      <c r="B51" s="710"/>
      <c r="C51" s="710"/>
      <c r="D51" s="710"/>
      <c r="E51" s="710"/>
      <c r="F51" s="710"/>
    </row>
    <row r="52" spans="1:9" ht="40.5" customHeight="1">
      <c r="A52" s="710" t="s">
        <v>196</v>
      </c>
      <c r="B52" s="710"/>
      <c r="C52" s="710"/>
      <c r="D52" s="710"/>
      <c r="E52" s="710"/>
      <c r="F52" s="710"/>
      <c r="I52" s="282"/>
    </row>
    <row r="53" spans="1:9">
      <c r="A53" s="763" t="s">
        <v>158</v>
      </c>
      <c r="B53" s="763"/>
      <c r="C53" s="763"/>
      <c r="D53" s="763"/>
      <c r="E53" s="763"/>
      <c r="F53" s="763"/>
    </row>
    <row r="54" spans="1:9" ht="42" customHeight="1">
      <c r="A54" s="789" t="s">
        <v>230</v>
      </c>
      <c r="B54" s="790"/>
      <c r="C54" s="790"/>
      <c r="D54" s="790"/>
      <c r="E54" s="790"/>
      <c r="F54" s="791"/>
    </row>
    <row r="55" spans="1:9" ht="19.5" customHeight="1">
      <c r="A55" s="780" t="s">
        <v>229</v>
      </c>
      <c r="B55" s="780"/>
      <c r="C55" s="780"/>
      <c r="D55" s="780"/>
      <c r="E55" s="780"/>
      <c r="F55" s="780"/>
    </row>
    <row r="56" spans="1:9" ht="26.25" customHeight="1">
      <c r="A56" s="777" t="s">
        <v>228</v>
      </c>
      <c r="B56" s="778"/>
      <c r="C56" s="778"/>
      <c r="D56" s="778"/>
      <c r="E56" s="778"/>
      <c r="F56" s="779"/>
    </row>
    <row r="57" spans="1:9" ht="37.5" customHeight="1">
      <c r="A57" s="777" t="s">
        <v>227</v>
      </c>
      <c r="B57" s="778"/>
      <c r="C57" s="778"/>
      <c r="D57" s="778"/>
      <c r="E57" s="778"/>
      <c r="F57" s="779"/>
    </row>
    <row r="58" spans="1:9" ht="33.75" customHeight="1">
      <c r="A58" s="777" t="s">
        <v>226</v>
      </c>
      <c r="B58" s="778"/>
      <c r="C58" s="778"/>
      <c r="D58" s="778"/>
      <c r="E58" s="778"/>
      <c r="F58" s="779"/>
    </row>
    <row r="59" spans="1:9">
      <c r="A59" s="777"/>
      <c r="B59" s="778"/>
      <c r="C59" s="778"/>
      <c r="D59" s="778"/>
      <c r="E59" s="778"/>
      <c r="F59" s="779"/>
    </row>
    <row r="60" spans="1:9">
      <c r="A60" s="763" t="s">
        <v>157</v>
      </c>
      <c r="B60" s="763"/>
      <c r="C60" s="763"/>
      <c r="D60" s="763"/>
      <c r="E60" s="763"/>
      <c r="F60" s="763"/>
    </row>
    <row r="61" spans="1:9" ht="144.75" customHeight="1">
      <c r="A61" s="783" t="s">
        <v>225</v>
      </c>
      <c r="B61" s="784"/>
      <c r="C61" s="784"/>
      <c r="D61" s="784"/>
      <c r="E61" s="784"/>
      <c r="F61" s="785"/>
    </row>
    <row r="62" spans="1:9" ht="28.5" customHeight="1">
      <c r="A62" s="763" t="s">
        <v>155</v>
      </c>
      <c r="B62" s="763"/>
      <c r="C62" s="763"/>
      <c r="D62" s="763"/>
      <c r="E62" s="763"/>
      <c r="F62" s="763"/>
    </row>
    <row r="63" spans="1:9" ht="100.5" customHeight="1">
      <c r="A63" s="783" t="s">
        <v>224</v>
      </c>
      <c r="B63" s="784"/>
      <c r="C63" s="784"/>
      <c r="D63" s="784"/>
      <c r="E63" s="784"/>
      <c r="F63" s="785"/>
    </row>
    <row r="64" spans="1:9">
      <c r="A64" s="710"/>
      <c r="B64" s="710"/>
      <c r="C64" s="710"/>
      <c r="D64" s="710"/>
      <c r="E64" s="710"/>
      <c r="F64" s="710"/>
    </row>
    <row r="65" spans="1:6" ht="42">
      <c r="A65" s="262" t="s">
        <v>102</v>
      </c>
      <c r="B65" s="105" t="s">
        <v>101</v>
      </c>
      <c r="C65" s="105" t="s">
        <v>100</v>
      </c>
      <c r="D65" s="105" t="s">
        <v>1</v>
      </c>
      <c r="E65" s="105" t="s">
        <v>21</v>
      </c>
      <c r="F65" s="261" t="s">
        <v>99</v>
      </c>
    </row>
    <row r="66" spans="1:6">
      <c r="A66" s="781"/>
      <c r="B66" s="769"/>
      <c r="C66" s="769"/>
      <c r="D66" s="769"/>
      <c r="E66" s="769"/>
      <c r="F66" s="770"/>
    </row>
    <row r="67" spans="1:6" ht="94.5">
      <c r="A67" s="91" t="s">
        <v>223</v>
      </c>
      <c r="B67" s="91" t="s">
        <v>222</v>
      </c>
      <c r="C67" s="91" t="s">
        <v>221</v>
      </c>
      <c r="D67" s="91" t="s">
        <v>221</v>
      </c>
      <c r="E67" s="91" t="s">
        <v>221</v>
      </c>
      <c r="F67" s="241">
        <v>2023</v>
      </c>
    </row>
    <row r="68" spans="1:6">
      <c r="A68" s="268" t="s">
        <v>153</v>
      </c>
      <c r="B68" s="91"/>
      <c r="C68" s="91"/>
      <c r="D68" s="91"/>
      <c r="E68" s="91"/>
      <c r="F68" s="241"/>
    </row>
    <row r="69" spans="1:6" ht="40.5">
      <c r="A69" s="91"/>
      <c r="B69" s="105" t="s">
        <v>95</v>
      </c>
      <c r="C69" s="105" t="s">
        <v>100</v>
      </c>
      <c r="D69" s="105" t="s">
        <v>1</v>
      </c>
      <c r="E69" s="105" t="s">
        <v>21</v>
      </c>
      <c r="F69" s="261" t="s">
        <v>148</v>
      </c>
    </row>
    <row r="70" spans="1:6">
      <c r="A70" s="91" t="s">
        <v>189</v>
      </c>
      <c r="B70" s="241" t="s">
        <v>92</v>
      </c>
      <c r="C70" s="91">
        <v>114522720</v>
      </c>
      <c r="D70" s="91">
        <v>109585058</v>
      </c>
      <c r="E70" s="91">
        <v>105028320</v>
      </c>
      <c r="F70" s="241" t="s">
        <v>218</v>
      </c>
    </row>
    <row r="71" spans="1:6">
      <c r="A71" s="91" t="s">
        <v>3</v>
      </c>
      <c r="B71" s="241" t="s">
        <v>92</v>
      </c>
      <c r="C71" s="91"/>
      <c r="D71" s="91"/>
      <c r="E71" s="91"/>
      <c r="F71" s="241"/>
    </row>
    <row r="72" spans="1:6">
      <c r="A72" s="262" t="s">
        <v>149</v>
      </c>
      <c r="B72" s="241" t="s">
        <v>92</v>
      </c>
      <c r="C72" s="91"/>
      <c r="D72" s="91"/>
      <c r="E72" s="241"/>
      <c r="F72" s="241"/>
    </row>
    <row r="73" spans="1:6">
      <c r="A73" s="262"/>
      <c r="B73" s="241"/>
      <c r="C73" s="91"/>
      <c r="D73" s="91"/>
      <c r="E73" s="241"/>
      <c r="F73" s="241"/>
    </row>
    <row r="74" spans="1:6" ht="47.25" customHeight="1">
      <c r="A74" s="262"/>
      <c r="B74" s="105" t="s">
        <v>95</v>
      </c>
      <c r="C74" s="105" t="s">
        <v>100</v>
      </c>
      <c r="D74" s="105" t="s">
        <v>1</v>
      </c>
      <c r="E74" s="105" t="s">
        <v>21</v>
      </c>
      <c r="F74" s="261" t="s">
        <v>148</v>
      </c>
    </row>
    <row r="75" spans="1:6" ht="94.5" customHeight="1">
      <c r="A75" s="91" t="s">
        <v>220</v>
      </c>
      <c r="B75" s="241" t="s">
        <v>92</v>
      </c>
      <c r="C75" s="304">
        <v>114522720</v>
      </c>
      <c r="D75" s="304">
        <v>109585058</v>
      </c>
      <c r="E75" s="304">
        <v>105028320</v>
      </c>
      <c r="F75" s="241" t="s">
        <v>218</v>
      </c>
    </row>
    <row r="76" spans="1:6">
      <c r="A76" s="91" t="s">
        <v>94</v>
      </c>
      <c r="B76" s="241" t="s">
        <v>92</v>
      </c>
      <c r="C76" s="91"/>
      <c r="D76" s="91"/>
      <c r="E76" s="241"/>
      <c r="F76" s="241"/>
    </row>
    <row r="77" spans="1:6">
      <c r="A77" s="91" t="s">
        <v>93</v>
      </c>
      <c r="B77" s="241" t="s">
        <v>92</v>
      </c>
      <c r="C77" s="241" t="s">
        <v>92</v>
      </c>
      <c r="D77" s="241" t="s">
        <v>92</v>
      </c>
      <c r="E77" s="241" t="s">
        <v>92</v>
      </c>
      <c r="F77" s="241" t="s">
        <v>92</v>
      </c>
    </row>
    <row r="78" spans="1:6">
      <c r="A78" s="91"/>
      <c r="B78" s="241" t="s">
        <v>92</v>
      </c>
      <c r="C78" s="91"/>
      <c r="D78" s="91"/>
      <c r="E78" s="91"/>
      <c r="F78" s="241"/>
    </row>
    <row r="79" spans="1:6">
      <c r="A79" s="91" t="s">
        <v>219</v>
      </c>
      <c r="B79" s="241" t="s">
        <v>92</v>
      </c>
      <c r="C79" s="91"/>
      <c r="D79" s="91"/>
      <c r="E79" s="91"/>
      <c r="F79" s="241"/>
    </row>
    <row r="80" spans="1:6" ht="27">
      <c r="A80" s="91" t="s">
        <v>549</v>
      </c>
      <c r="B80" s="241" t="s">
        <v>92</v>
      </c>
      <c r="C80" s="255">
        <v>114522.72</v>
      </c>
      <c r="D80" s="255">
        <v>109585.058</v>
      </c>
      <c r="E80" s="255">
        <v>105028.32</v>
      </c>
      <c r="F80" s="241" t="s">
        <v>218</v>
      </c>
    </row>
    <row r="81" spans="1:6" ht="27" customHeight="1">
      <c r="A81" s="262" t="s">
        <v>91</v>
      </c>
      <c r="B81" s="262"/>
      <c r="C81" s="262"/>
      <c r="D81" s="262"/>
      <c r="E81" s="262"/>
      <c r="F81" s="105"/>
    </row>
    <row r="82" spans="1:6" ht="28.5" customHeight="1">
      <c r="A82" s="91" t="s">
        <v>188</v>
      </c>
      <c r="B82" s="91"/>
      <c r="C82" s="91"/>
      <c r="D82" s="91"/>
      <c r="E82" s="91"/>
      <c r="F82" s="241"/>
    </row>
    <row r="83" spans="1:6">
      <c r="A83" s="91"/>
      <c r="B83" s="91"/>
      <c r="C83" s="91"/>
      <c r="D83" s="91"/>
      <c r="E83" s="91"/>
      <c r="F83" s="241"/>
    </row>
    <row r="84" spans="1:6" ht="28.5" customHeight="1">
      <c r="A84" s="262" t="s">
        <v>146</v>
      </c>
      <c r="B84" s="262"/>
      <c r="C84" s="262"/>
      <c r="D84" s="262"/>
      <c r="E84" s="262"/>
      <c r="F84" s="105"/>
    </row>
    <row r="85" spans="1:6">
      <c r="A85" s="91" t="s">
        <v>187</v>
      </c>
      <c r="B85" s="91"/>
      <c r="C85" s="91"/>
      <c r="D85" s="91"/>
      <c r="E85" s="91"/>
      <c r="F85" s="241"/>
    </row>
    <row r="86" spans="1:6">
      <c r="A86" s="91" t="s">
        <v>186</v>
      </c>
      <c r="B86" s="91"/>
      <c r="C86" s="91"/>
      <c r="D86" s="91"/>
      <c r="E86" s="91"/>
      <c r="F86" s="241"/>
    </row>
    <row r="87" spans="1:6" ht="31.5" customHeight="1">
      <c r="A87" s="262" t="s">
        <v>144</v>
      </c>
      <c r="B87" s="262"/>
      <c r="C87" s="262"/>
      <c r="D87" s="262"/>
      <c r="E87" s="262"/>
      <c r="F87" s="105"/>
    </row>
    <row r="88" spans="1:6">
      <c r="A88" s="91"/>
      <c r="B88" s="91"/>
      <c r="C88" s="91"/>
      <c r="D88" s="91"/>
      <c r="E88" s="91"/>
      <c r="F88" s="241"/>
    </row>
  </sheetData>
  <mergeCells count="63">
    <mergeCell ref="A61:F61"/>
    <mergeCell ref="A62:F62"/>
    <mergeCell ref="A66:F66"/>
    <mergeCell ref="C37:F37"/>
    <mergeCell ref="C38:F38"/>
    <mergeCell ref="C39:F39"/>
    <mergeCell ref="D40:F40"/>
    <mergeCell ref="D41:F41"/>
    <mergeCell ref="C42:F42"/>
    <mergeCell ref="C43:F43"/>
    <mergeCell ref="A63:F63"/>
    <mergeCell ref="C46:F46"/>
    <mergeCell ref="A50:F50"/>
    <mergeCell ref="A54:F54"/>
    <mergeCell ref="A58:F58"/>
    <mergeCell ref="A64:F64"/>
    <mergeCell ref="A49:F49"/>
    <mergeCell ref="A51:F51"/>
    <mergeCell ref="A32:F32"/>
    <mergeCell ref="A31:F31"/>
    <mergeCell ref="A60:F60"/>
    <mergeCell ref="A56:F56"/>
    <mergeCell ref="A57:F57"/>
    <mergeCell ref="A53:F53"/>
    <mergeCell ref="A55:F55"/>
    <mergeCell ref="C44:F44"/>
    <mergeCell ref="C45:F45"/>
    <mergeCell ref="A59:F59"/>
    <mergeCell ref="A34:F34"/>
    <mergeCell ref="A35:F35"/>
    <mergeCell ref="A36:F36"/>
    <mergeCell ref="C48:F48"/>
    <mergeCell ref="D47:F47"/>
    <mergeCell ref="A52:F52"/>
    <mergeCell ref="A16:F16"/>
    <mergeCell ref="A33:F33"/>
    <mergeCell ref="A29:F29"/>
    <mergeCell ref="A23:F23"/>
    <mergeCell ref="A27:F27"/>
    <mergeCell ref="A28:F28"/>
    <mergeCell ref="A25:F25"/>
    <mergeCell ref="A24:F24"/>
    <mergeCell ref="A26:F26"/>
    <mergeCell ref="A18:F18"/>
    <mergeCell ref="A19:F19"/>
    <mergeCell ref="A20:F20"/>
    <mergeCell ref="A21:F21"/>
    <mergeCell ref="A22:F22"/>
    <mergeCell ref="A17:F17"/>
    <mergeCell ref="A30:F30"/>
    <mergeCell ref="A11:F11"/>
    <mergeCell ref="A12:F12"/>
    <mergeCell ref="A13:F13"/>
    <mergeCell ref="A14:F14"/>
    <mergeCell ref="A15:F15"/>
    <mergeCell ref="A10:F10"/>
    <mergeCell ref="A3:F3"/>
    <mergeCell ref="A4:F4"/>
    <mergeCell ref="A5:F5"/>
    <mergeCell ref="A6:F6"/>
    <mergeCell ref="A7:F7"/>
    <mergeCell ref="A8:F8"/>
    <mergeCell ref="A9:F9"/>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80"/>
  <sheetViews>
    <sheetView tabSelected="1" topLeftCell="A66" workbookViewId="0">
      <selection activeCell="J76" sqref="J76"/>
    </sheetView>
  </sheetViews>
  <sheetFormatPr defaultRowHeight="15"/>
  <cols>
    <col min="1" max="1" width="41" customWidth="1"/>
    <col min="2" max="2" width="21.85546875" customWidth="1"/>
    <col min="3" max="3" width="12.42578125" customWidth="1"/>
    <col min="4" max="4" width="11.7109375" customWidth="1"/>
    <col min="5" max="5" width="11.85546875" customWidth="1"/>
    <col min="6" max="6" width="13.42578125" customWidth="1"/>
  </cols>
  <sheetData>
    <row r="1" spans="1:6" ht="19.5">
      <c r="A1" s="281" t="s">
        <v>326</v>
      </c>
    </row>
    <row r="3" spans="1:6">
      <c r="A3" s="763" t="s">
        <v>130</v>
      </c>
      <c r="B3" s="763"/>
      <c r="C3" s="763"/>
      <c r="D3" s="763"/>
      <c r="E3" s="763"/>
      <c r="F3" s="763"/>
    </row>
    <row r="4" spans="1:6">
      <c r="A4" s="710" t="s">
        <v>325</v>
      </c>
      <c r="B4" s="710"/>
      <c r="C4" s="710"/>
      <c r="D4" s="710"/>
      <c r="E4" s="710"/>
      <c r="F4" s="710"/>
    </row>
    <row r="5" spans="1:6">
      <c r="A5" s="757" t="s">
        <v>324</v>
      </c>
      <c r="B5" s="710"/>
      <c r="C5" s="710"/>
      <c r="D5" s="710"/>
      <c r="E5" s="710"/>
      <c r="F5" s="710"/>
    </row>
    <row r="6" spans="1:6">
      <c r="A6" s="266"/>
      <c r="B6" s="91"/>
      <c r="C6" s="91"/>
      <c r="D6" s="91"/>
      <c r="E6" s="91"/>
      <c r="F6" s="91"/>
    </row>
    <row r="7" spans="1:6" ht="75.75" customHeight="1">
      <c r="A7" s="710" t="s">
        <v>323</v>
      </c>
      <c r="B7" s="710"/>
      <c r="C7" s="710"/>
      <c r="D7" s="710"/>
      <c r="E7" s="710"/>
      <c r="F7" s="710"/>
    </row>
    <row r="8" spans="1:6">
      <c r="A8" s="710" t="s">
        <v>322</v>
      </c>
      <c r="B8" s="710"/>
      <c r="C8" s="710"/>
      <c r="D8" s="710"/>
      <c r="E8" s="710"/>
      <c r="F8" s="710"/>
    </row>
    <row r="9" spans="1:6">
      <c r="A9" s="763" t="s">
        <v>321</v>
      </c>
      <c r="B9" s="763"/>
      <c r="C9" s="763"/>
      <c r="D9" s="763"/>
      <c r="E9" s="763"/>
      <c r="F9" s="763"/>
    </row>
    <row r="10" spans="1:6">
      <c r="A10" s="710" t="s">
        <v>320</v>
      </c>
      <c r="B10" s="710"/>
      <c r="C10" s="710"/>
      <c r="D10" s="710"/>
      <c r="E10" s="710"/>
      <c r="F10" s="710"/>
    </row>
    <row r="11" spans="1:6">
      <c r="A11" s="808" t="s">
        <v>319</v>
      </c>
      <c r="B11" s="807"/>
      <c r="C11" s="807"/>
      <c r="D11" s="807"/>
      <c r="E11" s="807"/>
      <c r="F11" s="807"/>
    </row>
    <row r="12" spans="1:6" ht="15" customHeight="1">
      <c r="A12" s="710" t="s">
        <v>318</v>
      </c>
      <c r="B12" s="710"/>
      <c r="C12" s="710"/>
      <c r="D12" s="710"/>
      <c r="E12" s="710"/>
      <c r="F12" s="710"/>
    </row>
    <row r="13" spans="1:6">
      <c r="A13" s="713">
        <v>1155</v>
      </c>
      <c r="B13" s="714"/>
      <c r="C13" s="714"/>
      <c r="D13" s="714"/>
      <c r="E13" s="714"/>
      <c r="F13" s="715"/>
    </row>
    <row r="14" spans="1:6" ht="47.25" customHeight="1">
      <c r="A14" s="710" t="s">
        <v>317</v>
      </c>
      <c r="B14" s="710"/>
      <c r="C14" s="710"/>
      <c r="D14" s="710"/>
      <c r="E14" s="710"/>
      <c r="F14" s="710"/>
    </row>
    <row r="15" spans="1:6">
      <c r="A15" s="763" t="s">
        <v>123</v>
      </c>
      <c r="B15" s="763"/>
      <c r="C15" s="763"/>
      <c r="D15" s="763"/>
      <c r="E15" s="763"/>
      <c r="F15" s="763"/>
    </row>
    <row r="16" spans="1:6" ht="42" customHeight="1">
      <c r="A16" s="710" t="s">
        <v>316</v>
      </c>
      <c r="B16" s="710"/>
      <c r="C16" s="710"/>
      <c r="D16" s="710"/>
      <c r="E16" s="710"/>
      <c r="F16" s="710"/>
    </row>
    <row r="17" spans="1:6">
      <c r="A17" s="710"/>
      <c r="B17" s="710"/>
      <c r="C17" s="710"/>
      <c r="D17" s="710"/>
      <c r="E17" s="710"/>
      <c r="F17" s="710"/>
    </row>
    <row r="18" spans="1:6" ht="15" customHeight="1">
      <c r="A18" s="807" t="s">
        <v>315</v>
      </c>
      <c r="B18" s="807"/>
      <c r="C18" s="807"/>
      <c r="D18" s="807"/>
      <c r="E18" s="807"/>
      <c r="F18" s="807"/>
    </row>
    <row r="19" spans="1:6">
      <c r="A19" s="710"/>
      <c r="B19" s="710"/>
      <c r="C19" s="710"/>
      <c r="D19" s="710"/>
      <c r="E19" s="710"/>
      <c r="F19" s="710"/>
    </row>
    <row r="20" spans="1:6">
      <c r="A20" s="710" t="s">
        <v>176</v>
      </c>
      <c r="B20" s="710"/>
      <c r="C20" s="710"/>
      <c r="D20" s="710"/>
      <c r="E20" s="710"/>
      <c r="F20" s="710"/>
    </row>
    <row r="21" spans="1:6" ht="33.75" customHeight="1">
      <c r="A21" s="767" t="s">
        <v>314</v>
      </c>
      <c r="B21" s="767"/>
      <c r="C21" s="767"/>
      <c r="D21" s="767"/>
      <c r="E21" s="767"/>
      <c r="F21" s="767"/>
    </row>
    <row r="22" spans="1:6" ht="47.25" customHeight="1">
      <c r="A22" s="768" t="s">
        <v>313</v>
      </c>
      <c r="B22" s="768"/>
      <c r="C22" s="768"/>
      <c r="D22" s="768"/>
      <c r="E22" s="768"/>
      <c r="F22" s="768"/>
    </row>
    <row r="23" spans="1:6" ht="58.5" customHeight="1">
      <c r="A23" s="710" t="s">
        <v>312</v>
      </c>
      <c r="B23" s="710"/>
      <c r="C23" s="710"/>
      <c r="D23" s="710"/>
      <c r="E23" s="710"/>
      <c r="F23" s="710"/>
    </row>
    <row r="24" spans="1:6" ht="33" customHeight="1">
      <c r="A24" s="798" t="s">
        <v>311</v>
      </c>
      <c r="B24" s="799"/>
      <c r="C24" s="799"/>
      <c r="D24" s="799"/>
      <c r="E24" s="799"/>
      <c r="F24" s="800"/>
    </row>
    <row r="25" spans="1:6" ht="115.5" customHeight="1">
      <c r="A25" s="798" t="s">
        <v>310</v>
      </c>
      <c r="B25" s="799"/>
      <c r="C25" s="799"/>
      <c r="D25" s="799"/>
      <c r="E25" s="799"/>
      <c r="F25" s="800"/>
    </row>
    <row r="26" spans="1:6" ht="175.5" customHeight="1">
      <c r="A26" s="798" t="s">
        <v>309</v>
      </c>
      <c r="B26" s="799"/>
      <c r="C26" s="799"/>
      <c r="D26" s="799"/>
      <c r="E26" s="799"/>
      <c r="F26" s="800"/>
    </row>
    <row r="27" spans="1:6" ht="254.25" customHeight="1">
      <c r="A27" s="798" t="s">
        <v>308</v>
      </c>
      <c r="B27" s="799"/>
      <c r="C27" s="799"/>
      <c r="D27" s="799"/>
      <c r="E27" s="799"/>
      <c r="F27" s="800"/>
    </row>
    <row r="28" spans="1:6" ht="151.5" customHeight="1">
      <c r="A28" s="798" t="s">
        <v>307</v>
      </c>
      <c r="B28" s="799"/>
      <c r="C28" s="799"/>
      <c r="D28" s="799"/>
      <c r="E28" s="799"/>
      <c r="F28" s="800"/>
    </row>
    <row r="29" spans="1:6" ht="35.25" customHeight="1">
      <c r="A29" s="767" t="s">
        <v>306</v>
      </c>
      <c r="B29" s="767"/>
      <c r="C29" s="767"/>
      <c r="D29" s="767"/>
      <c r="E29" s="767"/>
      <c r="F29" s="767"/>
    </row>
    <row r="30" spans="1:6" ht="40.5" customHeight="1">
      <c r="A30" s="776" t="s">
        <v>204</v>
      </c>
      <c r="B30" s="776"/>
      <c r="C30" s="776"/>
      <c r="D30" s="776"/>
      <c r="E30" s="776"/>
      <c r="F30" s="776"/>
    </row>
    <row r="31" spans="1:6">
      <c r="A31" s="776"/>
      <c r="B31" s="776"/>
      <c r="C31" s="776"/>
      <c r="D31" s="776"/>
      <c r="E31" s="776"/>
      <c r="F31" s="776"/>
    </row>
    <row r="32" spans="1:6" ht="28.5" customHeight="1">
      <c r="A32" s="710" t="s">
        <v>305</v>
      </c>
      <c r="B32" s="710"/>
      <c r="C32" s="710"/>
      <c r="D32" s="710"/>
      <c r="E32" s="710"/>
      <c r="F32" s="710"/>
    </row>
    <row r="33" spans="1:6" ht="33.75" customHeight="1">
      <c r="A33" s="767" t="s">
        <v>304</v>
      </c>
      <c r="B33" s="767"/>
      <c r="C33" s="767"/>
      <c r="D33" s="767"/>
      <c r="E33" s="767"/>
      <c r="F33" s="767"/>
    </row>
    <row r="34" spans="1:6" ht="20.25" customHeight="1">
      <c r="A34" s="782" t="s">
        <v>303</v>
      </c>
      <c r="B34" s="782"/>
      <c r="C34" s="782"/>
      <c r="D34" s="782"/>
      <c r="E34" s="782"/>
      <c r="F34" s="782"/>
    </row>
    <row r="35" spans="1:6">
      <c r="A35" s="776"/>
      <c r="B35" s="776"/>
      <c r="C35" s="776"/>
      <c r="D35" s="776"/>
      <c r="E35" s="776"/>
      <c r="F35" s="776"/>
    </row>
    <row r="36" spans="1:6" ht="100.5" customHeight="1">
      <c r="A36" s="105" t="s">
        <v>302</v>
      </c>
      <c r="B36" s="105" t="s">
        <v>301</v>
      </c>
      <c r="C36" s="781" t="s">
        <v>300</v>
      </c>
      <c r="D36" s="796"/>
      <c r="E36" s="796"/>
      <c r="F36" s="797"/>
    </row>
    <row r="37" spans="1:6" ht="67.5" customHeight="1">
      <c r="A37" s="294" t="s">
        <v>299</v>
      </c>
      <c r="B37" s="241"/>
      <c r="C37" s="798" t="s">
        <v>298</v>
      </c>
      <c r="D37" s="796"/>
      <c r="E37" s="796"/>
      <c r="F37" s="797"/>
    </row>
    <row r="38" spans="1:6" ht="40.5" customHeight="1">
      <c r="A38" s="91" t="s">
        <v>297</v>
      </c>
      <c r="B38" s="91"/>
      <c r="C38" s="798" t="s">
        <v>296</v>
      </c>
      <c r="D38" s="796"/>
      <c r="E38" s="796"/>
      <c r="F38" s="797"/>
    </row>
    <row r="39" spans="1:6" ht="39.75" customHeight="1">
      <c r="A39" s="91" t="s">
        <v>295</v>
      </c>
      <c r="B39" s="91"/>
      <c r="C39" s="798" t="s">
        <v>294</v>
      </c>
      <c r="D39" s="796"/>
      <c r="E39" s="796"/>
      <c r="F39" s="797"/>
    </row>
    <row r="40" spans="1:6" ht="36.75" customHeight="1">
      <c r="A40" s="91" t="s">
        <v>293</v>
      </c>
      <c r="B40" s="91"/>
      <c r="C40" s="713" t="s">
        <v>292</v>
      </c>
      <c r="D40" s="796"/>
      <c r="E40" s="796"/>
      <c r="F40" s="797"/>
    </row>
    <row r="41" spans="1:6" ht="40.5">
      <c r="A41" s="91" t="s">
        <v>291</v>
      </c>
      <c r="B41" s="91"/>
      <c r="C41" s="795" t="s">
        <v>290</v>
      </c>
      <c r="D41" s="796"/>
      <c r="E41" s="796"/>
      <c r="F41" s="797"/>
    </row>
    <row r="42" spans="1:6" ht="27">
      <c r="A42" s="91" t="s">
        <v>289</v>
      </c>
      <c r="B42" s="91"/>
      <c r="C42" s="795"/>
      <c r="D42" s="796"/>
      <c r="E42" s="796"/>
      <c r="F42" s="797"/>
    </row>
    <row r="43" spans="1:6" ht="27">
      <c r="A43" s="91" t="s">
        <v>288</v>
      </c>
      <c r="B43" s="91"/>
      <c r="C43" s="795"/>
      <c r="D43" s="796"/>
      <c r="E43" s="796"/>
      <c r="F43" s="797"/>
    </row>
    <row r="44" spans="1:6">
      <c r="A44" s="91" t="s">
        <v>287</v>
      </c>
      <c r="B44" s="91"/>
      <c r="C44" s="795"/>
      <c r="D44" s="796"/>
      <c r="E44" s="796"/>
      <c r="F44" s="797"/>
    </row>
    <row r="45" spans="1:6" ht="27">
      <c r="A45" s="91" t="s">
        <v>286</v>
      </c>
      <c r="B45" s="91"/>
      <c r="C45" s="795"/>
      <c r="D45" s="796"/>
      <c r="E45" s="796"/>
      <c r="F45" s="797"/>
    </row>
    <row r="46" spans="1:6">
      <c r="A46" s="91" t="s">
        <v>285</v>
      </c>
      <c r="B46" s="91"/>
      <c r="C46" s="795"/>
      <c r="D46" s="796"/>
      <c r="E46" s="796"/>
      <c r="F46" s="797"/>
    </row>
    <row r="47" spans="1:6">
      <c r="A47" s="804"/>
      <c r="B47" s="805"/>
      <c r="C47" s="805"/>
      <c r="D47" s="805"/>
      <c r="E47" s="805"/>
      <c r="F47" s="806"/>
    </row>
    <row r="48" spans="1:6">
      <c r="A48" s="801"/>
      <c r="B48" s="802"/>
      <c r="C48" s="802"/>
      <c r="D48" s="802"/>
      <c r="E48" s="802"/>
      <c r="F48" s="803"/>
    </row>
    <row r="49" spans="1:6">
      <c r="A49" s="792" t="s">
        <v>284</v>
      </c>
      <c r="B49" s="793"/>
      <c r="C49" s="793"/>
      <c r="D49" s="793"/>
      <c r="E49" s="793"/>
      <c r="F49" s="794"/>
    </row>
    <row r="50" spans="1:6" ht="40.5" customHeight="1">
      <c r="A50" s="798" t="s">
        <v>283</v>
      </c>
      <c r="B50" s="799"/>
      <c r="C50" s="799"/>
      <c r="D50" s="799"/>
      <c r="E50" s="799"/>
      <c r="F50" s="800"/>
    </row>
    <row r="51" spans="1:6" ht="40.5" customHeight="1">
      <c r="A51" s="801" t="s">
        <v>196</v>
      </c>
      <c r="B51" s="802"/>
      <c r="C51" s="802"/>
      <c r="D51" s="802"/>
      <c r="E51" s="802"/>
      <c r="F51" s="803"/>
    </row>
    <row r="52" spans="1:6">
      <c r="A52" s="792" t="s">
        <v>282</v>
      </c>
      <c r="B52" s="793"/>
      <c r="C52" s="793"/>
      <c r="D52" s="793"/>
      <c r="E52" s="793"/>
      <c r="F52" s="794"/>
    </row>
    <row r="53" spans="1:6" ht="145.5" customHeight="1">
      <c r="A53" s="718" t="s">
        <v>281</v>
      </c>
      <c r="B53" s="719"/>
      <c r="C53" s="719"/>
      <c r="D53" s="719"/>
      <c r="E53" s="719"/>
      <c r="F53" s="720"/>
    </row>
    <row r="54" spans="1:6">
      <c r="A54" s="792" t="s">
        <v>280</v>
      </c>
      <c r="B54" s="793"/>
      <c r="C54" s="793"/>
      <c r="D54" s="793"/>
      <c r="E54" s="793"/>
      <c r="F54" s="794"/>
    </row>
    <row r="55" spans="1:6" ht="149.25" customHeight="1">
      <c r="A55" s="801" t="s">
        <v>279</v>
      </c>
      <c r="B55" s="802"/>
      <c r="C55" s="802"/>
      <c r="D55" s="802"/>
      <c r="E55" s="802"/>
      <c r="F55" s="803"/>
    </row>
    <row r="56" spans="1:6" ht="40.5" customHeight="1">
      <c r="A56" s="801" t="s">
        <v>196</v>
      </c>
      <c r="B56" s="802"/>
      <c r="C56" s="802"/>
      <c r="D56" s="802"/>
      <c r="E56" s="802"/>
      <c r="F56" s="803"/>
    </row>
    <row r="57" spans="1:6" ht="28.5" customHeight="1">
      <c r="A57" s="792" t="s">
        <v>278</v>
      </c>
      <c r="B57" s="793"/>
      <c r="C57" s="793"/>
      <c r="D57" s="793"/>
      <c r="E57" s="793"/>
      <c r="F57" s="794"/>
    </row>
    <row r="58" spans="1:6" ht="65.25" customHeight="1">
      <c r="A58" s="764" t="s">
        <v>277</v>
      </c>
      <c r="B58" s="765"/>
      <c r="C58" s="765"/>
      <c r="D58" s="765"/>
      <c r="E58" s="765"/>
      <c r="F58" s="766"/>
    </row>
    <row r="59" spans="1:6">
      <c r="A59" s="742"/>
      <c r="B59" s="743"/>
      <c r="C59" s="743"/>
      <c r="D59" s="743"/>
      <c r="E59" s="743"/>
      <c r="F59" s="744"/>
    </row>
    <row r="60" spans="1:6" ht="42">
      <c r="A60" s="262" t="s">
        <v>276</v>
      </c>
      <c r="B60" s="105" t="s">
        <v>101</v>
      </c>
      <c r="C60" s="105" t="s">
        <v>100</v>
      </c>
      <c r="D60" s="105" t="s">
        <v>1</v>
      </c>
      <c r="E60" s="105" t="s">
        <v>21</v>
      </c>
      <c r="F60" s="261" t="s">
        <v>275</v>
      </c>
    </row>
    <row r="61" spans="1:6" ht="111" customHeight="1">
      <c r="A61" s="91" t="s">
        <v>274</v>
      </c>
      <c r="B61" s="91" t="s">
        <v>273</v>
      </c>
      <c r="C61" s="91" t="s">
        <v>221</v>
      </c>
      <c r="D61" s="91" t="s">
        <v>221</v>
      </c>
      <c r="E61" s="91" t="s">
        <v>221</v>
      </c>
      <c r="F61" s="91" t="s">
        <v>21</v>
      </c>
    </row>
    <row r="62" spans="1:6">
      <c r="A62" s="91" t="s">
        <v>190</v>
      </c>
      <c r="B62" s="91"/>
      <c r="C62" s="91"/>
      <c r="D62" s="91"/>
      <c r="E62" s="91"/>
      <c r="F62" s="91"/>
    </row>
    <row r="63" spans="1:6" ht="40.5">
      <c r="A63" s="268" t="s">
        <v>272</v>
      </c>
      <c r="B63" s="105" t="s">
        <v>95</v>
      </c>
      <c r="C63" s="105" t="s">
        <v>100</v>
      </c>
      <c r="D63" s="105" t="s">
        <v>1</v>
      </c>
      <c r="E63" s="105" t="s">
        <v>21</v>
      </c>
      <c r="F63" s="261" t="s">
        <v>148</v>
      </c>
    </row>
    <row r="64" spans="1:6">
      <c r="A64" s="91"/>
      <c r="B64" s="241" t="s">
        <v>92</v>
      </c>
      <c r="C64" s="91">
        <v>116656896</v>
      </c>
      <c r="D64" s="91">
        <v>115372896</v>
      </c>
      <c r="E64" s="91">
        <v>108196896</v>
      </c>
      <c r="F64" s="241" t="s">
        <v>218</v>
      </c>
    </row>
    <row r="65" spans="1:6">
      <c r="A65" s="91" t="s">
        <v>189</v>
      </c>
      <c r="B65" s="241" t="s">
        <v>92</v>
      </c>
      <c r="C65" s="91"/>
      <c r="D65" s="91"/>
      <c r="E65" s="91"/>
      <c r="F65" s="91"/>
    </row>
    <row r="66" spans="1:6">
      <c r="A66" s="91" t="s">
        <v>3</v>
      </c>
      <c r="B66" s="241" t="s">
        <v>92</v>
      </c>
      <c r="C66" s="91"/>
      <c r="D66" s="91"/>
      <c r="E66" s="241"/>
      <c r="F66" s="241"/>
    </row>
    <row r="67" spans="1:6" ht="47.25" customHeight="1">
      <c r="A67" s="262" t="s">
        <v>271</v>
      </c>
      <c r="B67" s="105" t="s">
        <v>95</v>
      </c>
      <c r="C67" s="105" t="s">
        <v>100</v>
      </c>
      <c r="D67" s="105" t="s">
        <v>1</v>
      </c>
      <c r="E67" s="105" t="s">
        <v>21</v>
      </c>
      <c r="F67" s="261" t="s">
        <v>148</v>
      </c>
    </row>
    <row r="68" spans="1:6" ht="81">
      <c r="A68" s="91" t="s">
        <v>270</v>
      </c>
      <c r="B68" s="241" t="s">
        <v>92</v>
      </c>
      <c r="C68" s="91">
        <v>116656896</v>
      </c>
      <c r="D68" s="91">
        <v>115372896</v>
      </c>
      <c r="E68" s="91">
        <v>108196896</v>
      </c>
      <c r="F68" s="241" t="s">
        <v>218</v>
      </c>
    </row>
    <row r="69" spans="1:6">
      <c r="A69" s="91" t="s">
        <v>93</v>
      </c>
      <c r="B69" s="241" t="s">
        <v>92</v>
      </c>
      <c r="C69" s="91"/>
      <c r="D69" s="91"/>
      <c r="E69" s="241"/>
      <c r="F69" s="241" t="s">
        <v>92</v>
      </c>
    </row>
    <row r="70" spans="1:6">
      <c r="A70" s="91"/>
      <c r="B70" s="241" t="s">
        <v>92</v>
      </c>
      <c r="C70" s="241" t="s">
        <v>92</v>
      </c>
      <c r="D70" s="241" t="s">
        <v>92</v>
      </c>
      <c r="E70" s="241" t="s">
        <v>92</v>
      </c>
      <c r="F70" s="91"/>
    </row>
    <row r="71" spans="1:6">
      <c r="A71" s="91" t="s">
        <v>219</v>
      </c>
      <c r="B71" s="241" t="s">
        <v>92</v>
      </c>
      <c r="C71" s="91"/>
      <c r="D71" s="91"/>
      <c r="E71" s="91"/>
      <c r="F71" s="91"/>
    </row>
    <row r="72" spans="1:6" ht="27">
      <c r="A72" s="91" t="s">
        <v>550</v>
      </c>
      <c r="B72" s="241" t="s">
        <v>92</v>
      </c>
      <c r="C72" s="255">
        <v>116656.89599999999</v>
      </c>
      <c r="D72" s="255">
        <v>115372.89599999999</v>
      </c>
      <c r="E72" s="255">
        <v>108196.89599999999</v>
      </c>
      <c r="F72" s="241" t="s">
        <v>218</v>
      </c>
    </row>
    <row r="73" spans="1:6" ht="27" customHeight="1">
      <c r="A73" s="106" t="s">
        <v>91</v>
      </c>
      <c r="B73" s="291"/>
      <c r="C73" s="291"/>
      <c r="D73" s="291"/>
      <c r="E73" s="291"/>
      <c r="F73" s="290"/>
    </row>
    <row r="74" spans="1:6" ht="30" customHeight="1">
      <c r="A74" s="293" t="s">
        <v>269</v>
      </c>
      <c r="B74" s="276"/>
      <c r="C74" s="276"/>
      <c r="D74" s="276"/>
      <c r="E74" s="276"/>
      <c r="F74" s="275"/>
    </row>
    <row r="75" spans="1:6">
      <c r="A75" s="292"/>
      <c r="B75" s="270"/>
      <c r="C75" s="270"/>
      <c r="D75" s="270"/>
      <c r="E75" s="270"/>
      <c r="F75" s="269"/>
    </row>
    <row r="76" spans="1:6" ht="28.5" customHeight="1">
      <c r="A76" s="106" t="s">
        <v>268</v>
      </c>
      <c r="B76" s="291"/>
      <c r="C76" s="291"/>
      <c r="D76" s="291"/>
      <c r="E76" s="291"/>
      <c r="F76" s="290"/>
    </row>
    <row r="77" spans="1:6">
      <c r="A77" s="289" t="s">
        <v>187</v>
      </c>
      <c r="B77" s="288"/>
      <c r="C77" s="288"/>
      <c r="D77" s="288"/>
      <c r="E77" s="288"/>
      <c r="F77" s="287"/>
    </row>
    <row r="78" spans="1:6">
      <c r="A78" s="289" t="s">
        <v>186</v>
      </c>
      <c r="B78" s="288"/>
      <c r="C78" s="288"/>
      <c r="D78" s="288"/>
      <c r="E78" s="288"/>
      <c r="F78" s="287"/>
    </row>
    <row r="79" spans="1:6" ht="15" customHeight="1">
      <c r="A79" s="106" t="s">
        <v>267</v>
      </c>
      <c r="B79" s="291"/>
      <c r="C79" s="291"/>
      <c r="D79" s="291"/>
      <c r="E79" s="291"/>
      <c r="F79" s="290"/>
    </row>
    <row r="80" spans="1:6">
      <c r="A80" s="289"/>
      <c r="B80" s="288"/>
      <c r="C80" s="288"/>
      <c r="D80" s="288"/>
      <c r="E80" s="288"/>
      <c r="F80" s="287"/>
    </row>
  </sheetData>
  <mergeCells count="55">
    <mergeCell ref="A15:F15"/>
    <mergeCell ref="A9:F9"/>
    <mergeCell ref="A10:F10"/>
    <mergeCell ref="A3:F3"/>
    <mergeCell ref="A4:F4"/>
    <mergeCell ref="A5:F5"/>
    <mergeCell ref="A7:F7"/>
    <mergeCell ref="A8:F8"/>
    <mergeCell ref="A11:F11"/>
    <mergeCell ref="A12:F12"/>
    <mergeCell ref="A13:F13"/>
    <mergeCell ref="A14:F14"/>
    <mergeCell ref="A51:F51"/>
    <mergeCell ref="C46:F46"/>
    <mergeCell ref="A22:F22"/>
    <mergeCell ref="A23:F23"/>
    <mergeCell ref="A29:F29"/>
    <mergeCell ref="A24:F24"/>
    <mergeCell ref="A25:F25"/>
    <mergeCell ref="A26:F26"/>
    <mergeCell ref="A28:F28"/>
    <mergeCell ref="A27:F27"/>
    <mergeCell ref="A16:F16"/>
    <mergeCell ref="A17:F17"/>
    <mergeCell ref="A18:F18"/>
    <mergeCell ref="A19:F19"/>
    <mergeCell ref="A20:F20"/>
    <mergeCell ref="A21:F21"/>
    <mergeCell ref="A31:F31"/>
    <mergeCell ref="C40:F40"/>
    <mergeCell ref="A32:F32"/>
    <mergeCell ref="A33:F33"/>
    <mergeCell ref="A34:F34"/>
    <mergeCell ref="A35:F35"/>
    <mergeCell ref="A30:F30"/>
    <mergeCell ref="C36:F36"/>
    <mergeCell ref="C37:F37"/>
    <mergeCell ref="C38:F38"/>
    <mergeCell ref="C39:F39"/>
    <mergeCell ref="A57:F57"/>
    <mergeCell ref="A58:F59"/>
    <mergeCell ref="C41:F41"/>
    <mergeCell ref="C42:F42"/>
    <mergeCell ref="C43:F43"/>
    <mergeCell ref="C44:F44"/>
    <mergeCell ref="C45:F45"/>
    <mergeCell ref="A49:F49"/>
    <mergeCell ref="A50:F50"/>
    <mergeCell ref="A52:F52"/>
    <mergeCell ref="A56:F56"/>
    <mergeCell ref="A53:F53"/>
    <mergeCell ref="A54:F54"/>
    <mergeCell ref="A55:F55"/>
    <mergeCell ref="A47:F47"/>
    <mergeCell ref="A48:F4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51"/>
  <sheetViews>
    <sheetView workbookViewId="0">
      <selection activeCell="B3" sqref="B3"/>
    </sheetView>
  </sheetViews>
  <sheetFormatPr defaultRowHeight="15"/>
  <cols>
    <col min="1" max="3" width="30" customWidth="1"/>
    <col min="4" max="4" width="23.85546875" customWidth="1"/>
    <col min="5" max="5" width="30" customWidth="1"/>
    <col min="6" max="6" width="22.42578125" customWidth="1"/>
  </cols>
  <sheetData>
    <row r="1" spans="1:6" ht="9.75" customHeight="1"/>
    <row r="2" spans="1:6" ht="23.25" customHeight="1">
      <c r="A2" s="711" t="s">
        <v>131</v>
      </c>
      <c r="B2" s="711"/>
      <c r="C2" s="711"/>
      <c r="D2" s="711"/>
      <c r="E2" s="711"/>
      <c r="F2" s="711"/>
    </row>
    <row r="3" spans="1:6" ht="11.25" customHeight="1"/>
    <row r="4" spans="1:6">
      <c r="A4" s="708" t="s">
        <v>130</v>
      </c>
      <c r="B4" s="708"/>
      <c r="C4" s="708"/>
      <c r="D4" s="708"/>
      <c r="E4" s="708"/>
      <c r="F4" s="708"/>
    </row>
    <row r="5" spans="1:6" ht="22.5" customHeight="1">
      <c r="A5" s="710" t="s">
        <v>129</v>
      </c>
      <c r="B5" s="710"/>
      <c r="C5" s="710"/>
      <c r="D5" s="710"/>
      <c r="E5" s="710"/>
      <c r="F5" s="710"/>
    </row>
    <row r="6" spans="1:6" ht="36" customHeight="1">
      <c r="A6" s="718" t="s">
        <v>605</v>
      </c>
      <c r="B6" s="719"/>
      <c r="C6" s="719"/>
      <c r="D6" s="719"/>
      <c r="E6" s="719"/>
      <c r="F6" s="720"/>
    </row>
    <row r="7" spans="1:6" ht="20.25" customHeight="1">
      <c r="A7" s="708" t="s">
        <v>127</v>
      </c>
      <c r="B7" s="708"/>
      <c r="C7" s="708"/>
      <c r="D7" s="708"/>
      <c r="E7" s="708"/>
      <c r="F7" s="708"/>
    </row>
    <row r="8" spans="1:6" ht="20.25" customHeight="1">
      <c r="A8" s="710" t="s">
        <v>604</v>
      </c>
      <c r="B8" s="710"/>
      <c r="C8" s="710"/>
      <c r="D8" s="710"/>
      <c r="E8" s="710"/>
      <c r="F8" s="710"/>
    </row>
    <row r="9" spans="1:6" ht="20.25" customHeight="1">
      <c r="A9" s="708" t="s">
        <v>125</v>
      </c>
      <c r="B9" s="708"/>
      <c r="C9" s="708"/>
      <c r="D9" s="708"/>
      <c r="E9" s="708"/>
      <c r="F9" s="708"/>
    </row>
    <row r="10" spans="1:6" ht="51" customHeight="1">
      <c r="A10" s="718" t="s">
        <v>603</v>
      </c>
      <c r="B10" s="719"/>
      <c r="C10" s="719"/>
      <c r="D10" s="719"/>
      <c r="E10" s="719"/>
      <c r="F10" s="720"/>
    </row>
    <row r="11" spans="1:6">
      <c r="A11" s="708" t="s">
        <v>123</v>
      </c>
      <c r="B11" s="708"/>
      <c r="C11" s="708"/>
      <c r="D11" s="708"/>
      <c r="E11" s="708"/>
      <c r="F11" s="708"/>
    </row>
    <row r="12" spans="1:6" ht="22.5" customHeight="1">
      <c r="A12" s="757" t="s">
        <v>602</v>
      </c>
      <c r="B12" s="710"/>
      <c r="C12" s="710"/>
      <c r="D12" s="710"/>
      <c r="E12" s="710"/>
      <c r="F12" s="710"/>
    </row>
    <row r="13" spans="1:6" ht="21" customHeight="1">
      <c r="A13" s="708" t="s">
        <v>121</v>
      </c>
      <c r="B13" s="708"/>
      <c r="C13" s="708"/>
      <c r="D13" s="708"/>
      <c r="E13" s="708"/>
      <c r="F13" s="708"/>
    </row>
    <row r="14" spans="1:6" ht="21" customHeight="1">
      <c r="A14" s="710" t="s">
        <v>120</v>
      </c>
      <c r="B14" s="710"/>
      <c r="C14" s="710"/>
      <c r="D14" s="710"/>
      <c r="E14" s="710"/>
      <c r="F14" s="710"/>
    </row>
    <row r="15" spans="1:6" ht="25.5" customHeight="1">
      <c r="A15" s="709" t="s">
        <v>119</v>
      </c>
      <c r="B15" s="709"/>
      <c r="C15" s="709"/>
      <c r="D15" s="709"/>
      <c r="E15" s="709"/>
      <c r="F15" s="709"/>
    </row>
    <row r="16" spans="1:6" ht="147.75" customHeight="1">
      <c r="A16" s="713" t="s">
        <v>599</v>
      </c>
      <c r="B16" s="714"/>
      <c r="C16" s="714"/>
      <c r="D16" s="714"/>
      <c r="E16" s="714"/>
      <c r="F16" s="715"/>
    </row>
    <row r="17" spans="1:6" ht="183" customHeight="1">
      <c r="A17" s="718" t="s">
        <v>598</v>
      </c>
      <c r="B17" s="719"/>
      <c r="C17" s="719"/>
      <c r="D17" s="719"/>
      <c r="E17" s="719"/>
      <c r="F17" s="720"/>
    </row>
    <row r="18" spans="1:6" ht="57.75" customHeight="1">
      <c r="A18" s="709" t="s">
        <v>141</v>
      </c>
      <c r="B18" s="709"/>
      <c r="C18" s="709"/>
      <c r="D18" s="709"/>
      <c r="E18" s="709"/>
      <c r="F18" s="709"/>
    </row>
    <row r="19" spans="1:6" ht="14.25" customHeight="1">
      <c r="A19" s="757" t="s">
        <v>140</v>
      </c>
      <c r="B19" s="710"/>
      <c r="C19" s="710"/>
      <c r="D19" s="710"/>
      <c r="E19" s="710"/>
      <c r="F19" s="710"/>
    </row>
    <row r="20" spans="1:6" ht="60" customHeight="1">
      <c r="A20" s="710" t="s">
        <v>139</v>
      </c>
      <c r="B20" s="710"/>
      <c r="C20" s="710"/>
      <c r="D20" s="710"/>
      <c r="E20" s="710"/>
      <c r="F20" s="710"/>
    </row>
    <row r="21" spans="1:6" ht="63" customHeight="1">
      <c r="A21" s="756" t="s">
        <v>114</v>
      </c>
      <c r="B21" s="756"/>
      <c r="C21" s="756" t="s">
        <v>113</v>
      </c>
      <c r="D21" s="756"/>
      <c r="E21" s="756" t="s">
        <v>112</v>
      </c>
      <c r="F21" s="756"/>
    </row>
    <row r="22" spans="1:6" ht="159" customHeight="1">
      <c r="A22" s="713" t="s">
        <v>138</v>
      </c>
      <c r="B22" s="715"/>
      <c r="C22" s="689"/>
      <c r="D22" s="689"/>
      <c r="E22" s="689" t="s">
        <v>137</v>
      </c>
      <c r="F22" s="689"/>
    </row>
    <row r="23" spans="1:6">
      <c r="A23" s="708" t="s">
        <v>110</v>
      </c>
      <c r="B23" s="708"/>
      <c r="C23" s="708"/>
      <c r="D23" s="708"/>
      <c r="E23" s="708"/>
      <c r="F23" s="708"/>
    </row>
    <row r="24" spans="1:6" ht="117" customHeight="1">
      <c r="A24" s="710" t="s">
        <v>136</v>
      </c>
      <c r="B24" s="710"/>
      <c r="C24" s="710"/>
      <c r="D24" s="710"/>
      <c r="E24" s="710"/>
      <c r="F24" s="710"/>
    </row>
    <row r="25" spans="1:6">
      <c r="A25" s="708" t="s">
        <v>108</v>
      </c>
      <c r="B25" s="708"/>
      <c r="C25" s="708"/>
      <c r="D25" s="708"/>
      <c r="E25" s="708"/>
      <c r="F25" s="708"/>
    </row>
    <row r="26" spans="1:6" ht="128.25" customHeight="1">
      <c r="A26" s="710" t="s">
        <v>135</v>
      </c>
      <c r="B26" s="710"/>
      <c r="C26" s="710"/>
      <c r="D26" s="710"/>
      <c r="E26" s="710"/>
      <c r="F26" s="710"/>
    </row>
    <row r="27" spans="1:6">
      <c r="A27" s="708" t="s">
        <v>106</v>
      </c>
      <c r="B27" s="708"/>
      <c r="C27" s="708"/>
      <c r="D27" s="708"/>
      <c r="E27" s="708"/>
      <c r="F27" s="708"/>
    </row>
    <row r="28" spans="1:6" ht="63" customHeight="1">
      <c r="A28" s="710" t="s">
        <v>134</v>
      </c>
      <c r="B28" s="710"/>
      <c r="C28" s="710"/>
      <c r="D28" s="710"/>
      <c r="E28" s="710"/>
      <c r="F28" s="710"/>
    </row>
    <row r="29" spans="1:6">
      <c r="A29" s="708" t="s">
        <v>104</v>
      </c>
      <c r="B29" s="708"/>
      <c r="C29" s="708"/>
      <c r="D29" s="708"/>
      <c r="E29" s="708"/>
      <c r="F29" s="708"/>
    </row>
    <row r="30" spans="1:6" ht="51.75" customHeight="1">
      <c r="A30" s="795" t="s">
        <v>133</v>
      </c>
      <c r="B30" s="809"/>
      <c r="C30" s="809"/>
      <c r="D30" s="809"/>
      <c r="E30" s="809"/>
      <c r="F30" s="810"/>
    </row>
    <row r="31" spans="1:6" ht="33.75" customHeight="1">
      <c r="A31" s="262" t="s">
        <v>102</v>
      </c>
      <c r="B31" s="105" t="s">
        <v>101</v>
      </c>
      <c r="C31" s="105" t="s">
        <v>100</v>
      </c>
      <c r="D31" s="105" t="s">
        <v>1</v>
      </c>
      <c r="E31" s="105" t="s">
        <v>21</v>
      </c>
      <c r="F31" s="261" t="s">
        <v>99</v>
      </c>
    </row>
    <row r="32" spans="1:6" ht="40.5">
      <c r="A32" s="260" t="s">
        <v>132</v>
      </c>
      <c r="B32" s="241" t="s">
        <v>98</v>
      </c>
      <c r="C32" s="266"/>
      <c r="D32" s="266"/>
      <c r="E32" s="266"/>
      <c r="F32" s="91"/>
    </row>
    <row r="33" spans="1:6" ht="18" customHeight="1">
      <c r="A33" s="91"/>
      <c r="B33" s="91"/>
      <c r="C33" s="91"/>
      <c r="D33" s="91"/>
      <c r="E33" s="91"/>
      <c r="F33" s="91"/>
    </row>
    <row r="34" spans="1:6">
      <c r="A34" s="259" t="s">
        <v>97</v>
      </c>
      <c r="B34" s="257" t="s">
        <v>95</v>
      </c>
      <c r="C34" s="257" t="s">
        <v>0</v>
      </c>
      <c r="D34" s="257" t="s">
        <v>1</v>
      </c>
      <c r="E34" s="257" t="s">
        <v>21</v>
      </c>
      <c r="F34" s="257"/>
    </row>
    <row r="35" spans="1:6" ht="22.5" customHeight="1">
      <c r="A35" s="265"/>
      <c r="B35" s="263" t="s">
        <v>92</v>
      </c>
      <c r="C35" s="264">
        <v>4977.5</v>
      </c>
      <c r="D35" s="264">
        <v>15679.6</v>
      </c>
      <c r="E35" s="264">
        <v>12752.8</v>
      </c>
      <c r="F35" s="263" t="s">
        <v>21</v>
      </c>
    </row>
    <row r="36" spans="1:6">
      <c r="A36" s="91"/>
      <c r="B36" s="241" t="s">
        <v>92</v>
      </c>
      <c r="C36" s="91"/>
      <c r="D36" s="91"/>
      <c r="E36" s="91"/>
      <c r="F36" s="241"/>
    </row>
    <row r="37" spans="1:6">
      <c r="A37" s="91"/>
      <c r="B37" s="241" t="s">
        <v>92</v>
      </c>
      <c r="C37" s="91"/>
      <c r="D37" s="91"/>
      <c r="E37" s="241"/>
      <c r="F37" s="241"/>
    </row>
    <row r="38" spans="1:6">
      <c r="A38" s="258" t="s">
        <v>96</v>
      </c>
      <c r="B38" s="257" t="s">
        <v>95</v>
      </c>
      <c r="C38" s="257" t="s">
        <v>0</v>
      </c>
      <c r="D38" s="257" t="s">
        <v>1</v>
      </c>
      <c r="E38" s="257" t="s">
        <v>21</v>
      </c>
      <c r="F38" s="257"/>
    </row>
    <row r="39" spans="1:6">
      <c r="A39" s="91" t="s">
        <v>94</v>
      </c>
      <c r="B39" s="241" t="s">
        <v>92</v>
      </c>
      <c r="C39" s="256">
        <f>C35</f>
        <v>4977.5</v>
      </c>
      <c r="D39" s="256">
        <f t="shared" ref="D39:E39" si="0">D35</f>
        <v>15679.6</v>
      </c>
      <c r="E39" s="256">
        <f t="shared" si="0"/>
        <v>12752.8</v>
      </c>
      <c r="F39" s="241" t="s">
        <v>21</v>
      </c>
    </row>
    <row r="40" spans="1:6">
      <c r="A40" s="91" t="s">
        <v>93</v>
      </c>
      <c r="B40" s="241" t="s">
        <v>92</v>
      </c>
      <c r="C40" s="241" t="s">
        <v>92</v>
      </c>
      <c r="D40" s="241" t="s">
        <v>92</v>
      </c>
      <c r="E40" s="241" t="s">
        <v>92</v>
      </c>
      <c r="F40" s="241" t="s">
        <v>92</v>
      </c>
    </row>
    <row r="41" spans="1:6">
      <c r="A41" s="91"/>
      <c r="B41" s="241" t="s">
        <v>92</v>
      </c>
      <c r="C41" s="91"/>
      <c r="D41" s="91"/>
      <c r="E41" s="91"/>
      <c r="F41" s="91"/>
    </row>
    <row r="42" spans="1:6">
      <c r="A42" s="91"/>
      <c r="B42" s="241" t="s">
        <v>92</v>
      </c>
      <c r="C42" s="91"/>
      <c r="D42" s="91"/>
      <c r="E42" s="91"/>
      <c r="F42" s="91"/>
    </row>
    <row r="43" spans="1:6" ht="36.75" customHeight="1">
      <c r="A43" s="91" t="s">
        <v>549</v>
      </c>
      <c r="B43" s="241" t="s">
        <v>92</v>
      </c>
      <c r="C43" s="255">
        <f>C39</f>
        <v>4977.5</v>
      </c>
      <c r="D43" s="255">
        <f t="shared" ref="D43:E43" si="1">D39</f>
        <v>15679.6</v>
      </c>
      <c r="E43" s="255">
        <f t="shared" si="1"/>
        <v>12752.8</v>
      </c>
      <c r="F43" s="91"/>
    </row>
    <row r="44" spans="1:6" ht="27" customHeight="1">
      <c r="A44" s="708" t="s">
        <v>91</v>
      </c>
      <c r="B44" s="708"/>
      <c r="C44" s="708"/>
      <c r="D44" s="708"/>
      <c r="E44" s="708"/>
      <c r="F44" s="708"/>
    </row>
    <row r="45" spans="1:6">
      <c r="A45" s="710"/>
      <c r="B45" s="710"/>
      <c r="C45" s="710"/>
      <c r="D45" s="710"/>
      <c r="E45" s="710"/>
      <c r="F45" s="710"/>
    </row>
    <row r="46" spans="1:6" ht="27" customHeight="1">
      <c r="A46" s="708" t="s">
        <v>90</v>
      </c>
      <c r="B46" s="708"/>
      <c r="C46" s="708"/>
      <c r="D46" s="708"/>
      <c r="E46" s="708"/>
      <c r="F46" s="708"/>
    </row>
    <row r="47" spans="1:6">
      <c r="A47" s="710"/>
      <c r="B47" s="710"/>
      <c r="C47" s="710"/>
      <c r="D47" s="710"/>
      <c r="E47" s="710"/>
      <c r="F47" s="710"/>
    </row>
    <row r="48" spans="1:6">
      <c r="A48" s="708" t="s">
        <v>89</v>
      </c>
      <c r="B48" s="708"/>
      <c r="C48" s="708"/>
      <c r="D48" s="708"/>
      <c r="E48" s="708"/>
      <c r="F48" s="708"/>
    </row>
    <row r="49" spans="1:6">
      <c r="A49" s="710"/>
      <c r="B49" s="710"/>
      <c r="C49" s="710"/>
      <c r="D49" s="710"/>
      <c r="E49" s="710"/>
      <c r="F49" s="710"/>
    </row>
    <row r="51" spans="1:6" ht="15.75">
      <c r="A51" s="253"/>
      <c r="B51" s="253"/>
      <c r="C51" s="253"/>
      <c r="D51" s="253"/>
    </row>
  </sheetData>
  <mergeCells count="38">
    <mergeCell ref="A8:F8"/>
    <mergeCell ref="A49:F49"/>
    <mergeCell ref="A29:F29"/>
    <mergeCell ref="A44:F44"/>
    <mergeCell ref="A45:F45"/>
    <mergeCell ref="A46:F46"/>
    <mergeCell ref="A47:F47"/>
    <mergeCell ref="A30:F30"/>
    <mergeCell ref="A26:F26"/>
    <mergeCell ref="A20:F20"/>
    <mergeCell ref="C22:D22"/>
    <mergeCell ref="E22:F22"/>
    <mergeCell ref="A21:B21"/>
    <mergeCell ref="C21:D21"/>
    <mergeCell ref="E21:F21"/>
    <mergeCell ref="A24:F24"/>
    <mergeCell ref="A2:F2"/>
    <mergeCell ref="A4:F4"/>
    <mergeCell ref="A5:F5"/>
    <mergeCell ref="A6:F6"/>
    <mergeCell ref="A7:F7"/>
    <mergeCell ref="A48:F48"/>
    <mergeCell ref="A28:F28"/>
    <mergeCell ref="A22:B22"/>
    <mergeCell ref="A27:F27"/>
    <mergeCell ref="A15:F15"/>
    <mergeCell ref="A17:F17"/>
    <mergeCell ref="A18:F18"/>
    <mergeCell ref="A25:F25"/>
    <mergeCell ref="A19:F19"/>
    <mergeCell ref="A23:F23"/>
    <mergeCell ref="A16:F16"/>
    <mergeCell ref="A14:F14"/>
    <mergeCell ref="A9:F9"/>
    <mergeCell ref="A10:F10"/>
    <mergeCell ref="A11:F11"/>
    <mergeCell ref="A12:F12"/>
    <mergeCell ref="A13:F13"/>
  </mergeCells>
  <pageMargins left="0.2" right="0.2" top="0.26" bottom="0.37" header="0.17" footer="0.24"/>
  <pageSetup paperSize="9" scale="60"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61"/>
  <sheetViews>
    <sheetView topLeftCell="A22" zoomScaleNormal="100" workbookViewId="0">
      <selection activeCell="I22" sqref="I22"/>
    </sheetView>
  </sheetViews>
  <sheetFormatPr defaultRowHeight="15"/>
  <cols>
    <col min="1" max="1" width="63.140625" customWidth="1"/>
    <col min="2" max="2" width="25" customWidth="1"/>
    <col min="3" max="3" width="12" customWidth="1"/>
    <col min="4" max="4" width="11.7109375" customWidth="1"/>
    <col min="6" max="6" width="13.42578125" customWidth="1"/>
  </cols>
  <sheetData>
    <row r="1" spans="1:6" ht="19.5">
      <c r="A1" s="281" t="s">
        <v>217</v>
      </c>
    </row>
    <row r="3" spans="1:6">
      <c r="A3" s="708" t="s">
        <v>130</v>
      </c>
      <c r="B3" s="708"/>
      <c r="C3" s="708"/>
      <c r="D3" s="708"/>
      <c r="E3" s="708"/>
      <c r="F3" s="708"/>
    </row>
    <row r="4" spans="1:6" ht="27.75" customHeight="1">
      <c r="A4" s="710" t="s">
        <v>216</v>
      </c>
      <c r="B4" s="710"/>
      <c r="C4" s="710"/>
      <c r="D4" s="710"/>
      <c r="E4" s="710"/>
      <c r="F4" s="710"/>
    </row>
    <row r="5" spans="1:6">
      <c r="A5" s="710"/>
      <c r="B5" s="710"/>
      <c r="C5" s="710"/>
      <c r="D5" s="710"/>
      <c r="E5" s="710"/>
      <c r="F5" s="710"/>
    </row>
    <row r="6" spans="1:6" ht="33.75" customHeight="1">
      <c r="A6" s="710" t="s">
        <v>215</v>
      </c>
      <c r="B6" s="710"/>
      <c r="C6" s="710"/>
      <c r="D6" s="710"/>
      <c r="E6" s="710"/>
      <c r="F6" s="710"/>
    </row>
    <row r="7" spans="1:6">
      <c r="A7" s="710"/>
      <c r="B7" s="710"/>
      <c r="C7" s="710"/>
      <c r="D7" s="710"/>
      <c r="E7" s="710"/>
      <c r="F7" s="710"/>
    </row>
    <row r="8" spans="1:6">
      <c r="A8" s="708" t="s">
        <v>181</v>
      </c>
      <c r="B8" s="708"/>
      <c r="C8" s="708"/>
      <c r="D8" s="708"/>
      <c r="E8" s="708"/>
      <c r="F8" s="708"/>
    </row>
    <row r="9" spans="1:6" ht="36" customHeight="1">
      <c r="A9" s="712" t="s">
        <v>214</v>
      </c>
      <c r="B9" s="712"/>
      <c r="C9" s="712"/>
      <c r="D9" s="712"/>
      <c r="E9" s="712"/>
      <c r="F9" s="712"/>
    </row>
    <row r="10" spans="1:6">
      <c r="A10" s="712"/>
      <c r="B10" s="712"/>
      <c r="C10" s="712"/>
      <c r="D10" s="712"/>
      <c r="E10" s="712"/>
      <c r="F10" s="712"/>
    </row>
    <row r="11" spans="1:6" ht="15" customHeight="1">
      <c r="A11" s="708" t="s">
        <v>213</v>
      </c>
      <c r="B11" s="708"/>
      <c r="C11" s="708"/>
      <c r="D11" s="708"/>
      <c r="E11" s="708"/>
      <c r="F11" s="708"/>
    </row>
    <row r="12" spans="1:6">
      <c r="A12" s="712" t="s">
        <v>212</v>
      </c>
      <c r="B12" s="712"/>
      <c r="C12" s="712"/>
      <c r="D12" s="712"/>
      <c r="E12" s="712"/>
      <c r="F12" s="712"/>
    </row>
    <row r="13" spans="1:6" ht="47.25" customHeight="1">
      <c r="A13" s="712" t="s">
        <v>211</v>
      </c>
      <c r="B13" s="712"/>
      <c r="C13" s="712"/>
      <c r="D13" s="712"/>
      <c r="E13" s="712"/>
      <c r="F13" s="712"/>
    </row>
    <row r="14" spans="1:6">
      <c r="A14" s="708" t="s">
        <v>123</v>
      </c>
      <c r="B14" s="708"/>
      <c r="C14" s="708"/>
      <c r="D14" s="708"/>
      <c r="E14" s="708"/>
      <c r="F14" s="708"/>
    </row>
    <row r="15" spans="1:6" ht="42" customHeight="1">
      <c r="A15" s="710" t="s">
        <v>210</v>
      </c>
      <c r="B15" s="710"/>
      <c r="C15" s="710"/>
      <c r="D15" s="710"/>
      <c r="E15" s="710"/>
      <c r="F15" s="710"/>
    </row>
    <row r="16" spans="1:6">
      <c r="A16" s="710"/>
      <c r="B16" s="710"/>
      <c r="C16" s="710"/>
      <c r="D16" s="710"/>
      <c r="E16" s="710"/>
      <c r="F16" s="710"/>
    </row>
    <row r="17" spans="1:6" ht="15" customHeight="1">
      <c r="A17" s="708" t="s">
        <v>209</v>
      </c>
      <c r="B17" s="708"/>
      <c r="C17" s="708"/>
      <c r="D17" s="708"/>
      <c r="E17" s="708"/>
      <c r="F17" s="708"/>
    </row>
    <row r="18" spans="1:6">
      <c r="A18" s="710"/>
      <c r="B18" s="710"/>
      <c r="C18" s="710"/>
      <c r="D18" s="710"/>
      <c r="E18" s="710"/>
      <c r="F18" s="710"/>
    </row>
    <row r="19" spans="1:6">
      <c r="A19" s="710" t="s">
        <v>176</v>
      </c>
      <c r="B19" s="710"/>
      <c r="C19" s="710"/>
      <c r="D19" s="710"/>
      <c r="E19" s="710"/>
      <c r="F19" s="710"/>
    </row>
    <row r="20" spans="1:6" ht="33.75" customHeight="1">
      <c r="A20" s="767" t="s">
        <v>208</v>
      </c>
      <c r="B20" s="767"/>
      <c r="C20" s="767"/>
      <c r="D20" s="767"/>
      <c r="E20" s="767"/>
      <c r="F20" s="767"/>
    </row>
    <row r="21" spans="1:6" ht="47.25" customHeight="1">
      <c r="A21" s="768" t="s">
        <v>207</v>
      </c>
      <c r="B21" s="768"/>
      <c r="C21" s="768"/>
      <c r="D21" s="768"/>
      <c r="E21" s="768"/>
      <c r="F21" s="768"/>
    </row>
    <row r="22" spans="1:6" ht="163.5" customHeight="1">
      <c r="A22" s="718" t="s">
        <v>206</v>
      </c>
      <c r="B22" s="719"/>
      <c r="C22" s="719"/>
      <c r="D22" s="719"/>
      <c r="E22" s="719"/>
      <c r="F22" s="720"/>
    </row>
    <row r="23" spans="1:6" ht="150.75" customHeight="1">
      <c r="A23" s="767" t="s">
        <v>205</v>
      </c>
      <c r="B23" s="767"/>
      <c r="C23" s="767"/>
      <c r="D23" s="767"/>
      <c r="E23" s="767"/>
      <c r="F23" s="767"/>
    </row>
    <row r="24" spans="1:6" ht="40.5" customHeight="1">
      <c r="A24" s="776" t="s">
        <v>204</v>
      </c>
      <c r="B24" s="776"/>
      <c r="C24" s="776"/>
      <c r="D24" s="776"/>
      <c r="E24" s="776"/>
      <c r="F24" s="776"/>
    </row>
    <row r="25" spans="1:6">
      <c r="A25" s="776"/>
      <c r="B25" s="776"/>
      <c r="C25" s="776"/>
      <c r="D25" s="776"/>
      <c r="E25" s="776"/>
      <c r="F25" s="776"/>
    </row>
    <row r="26" spans="1:6" ht="28.5" customHeight="1">
      <c r="A26" s="710" t="s">
        <v>170</v>
      </c>
      <c r="B26" s="710"/>
      <c r="C26" s="710"/>
      <c r="D26" s="710"/>
      <c r="E26" s="710"/>
      <c r="F26" s="710"/>
    </row>
    <row r="27" spans="1:6" ht="33.75" customHeight="1">
      <c r="A27" s="767" t="s">
        <v>203</v>
      </c>
      <c r="B27" s="767"/>
      <c r="C27" s="767"/>
      <c r="D27" s="767"/>
      <c r="E27" s="767"/>
      <c r="F27" s="767"/>
    </row>
    <row r="28" spans="1:6" ht="20.25" customHeight="1">
      <c r="A28" s="782" t="s">
        <v>202</v>
      </c>
      <c r="B28" s="782"/>
      <c r="C28" s="782"/>
      <c r="D28" s="782"/>
      <c r="E28" s="782"/>
      <c r="F28" s="782"/>
    </row>
    <row r="29" spans="1:6">
      <c r="A29" s="776"/>
      <c r="B29" s="776"/>
      <c r="C29" s="776"/>
      <c r="D29" s="776"/>
      <c r="E29" s="776"/>
      <c r="F29" s="776"/>
    </row>
    <row r="30" spans="1:6" ht="100.5" customHeight="1">
      <c r="A30" s="748" t="s">
        <v>167</v>
      </c>
      <c r="B30" s="749"/>
      <c r="C30" s="748" t="s">
        <v>201</v>
      </c>
      <c r="D30" s="749"/>
      <c r="E30" s="811" t="s">
        <v>200</v>
      </c>
      <c r="F30" s="811"/>
    </row>
    <row r="31" spans="1:6" ht="177" customHeight="1">
      <c r="A31" s="713" t="s">
        <v>199</v>
      </c>
      <c r="B31" s="715"/>
      <c r="C31" s="689"/>
      <c r="D31" s="689"/>
      <c r="E31" s="689" t="s">
        <v>198</v>
      </c>
      <c r="F31" s="689"/>
    </row>
    <row r="32" spans="1:6">
      <c r="A32" s="776"/>
      <c r="B32" s="776"/>
      <c r="C32" s="776"/>
      <c r="D32" s="776"/>
      <c r="E32" s="776"/>
      <c r="F32" s="776"/>
    </row>
    <row r="33" spans="1:6">
      <c r="A33" s="708" t="s">
        <v>160</v>
      </c>
      <c r="B33" s="708"/>
      <c r="C33" s="708"/>
      <c r="D33" s="708"/>
      <c r="E33" s="708"/>
      <c r="F33" s="708"/>
    </row>
    <row r="34" spans="1:6" ht="63" customHeight="1">
      <c r="A34" s="710" t="s">
        <v>197</v>
      </c>
      <c r="B34" s="710"/>
      <c r="C34" s="710"/>
      <c r="D34" s="710"/>
      <c r="E34" s="710"/>
      <c r="F34" s="710"/>
    </row>
    <row r="35" spans="1:6" ht="40.5" customHeight="1">
      <c r="A35" s="710" t="s">
        <v>196</v>
      </c>
      <c r="B35" s="710"/>
      <c r="C35" s="710"/>
      <c r="D35" s="710"/>
      <c r="E35" s="710"/>
      <c r="F35" s="710"/>
    </row>
    <row r="36" spans="1:6">
      <c r="A36" s="708" t="s">
        <v>158</v>
      </c>
      <c r="B36" s="708"/>
      <c r="C36" s="708"/>
      <c r="D36" s="708"/>
      <c r="E36" s="708"/>
      <c r="F36" s="708"/>
    </row>
    <row r="37" spans="1:6" ht="136.5" customHeight="1">
      <c r="A37" s="710" t="s">
        <v>195</v>
      </c>
      <c r="B37" s="710"/>
      <c r="C37" s="710"/>
      <c r="D37" s="710"/>
      <c r="E37" s="710"/>
      <c r="F37" s="710"/>
    </row>
    <row r="38" spans="1:6">
      <c r="A38" s="708" t="s">
        <v>157</v>
      </c>
      <c r="B38" s="708"/>
      <c r="C38" s="708"/>
      <c r="D38" s="708"/>
      <c r="E38" s="708"/>
      <c r="F38" s="708"/>
    </row>
    <row r="39" spans="1:6" ht="40.5" customHeight="1">
      <c r="A39" s="710" t="s">
        <v>194</v>
      </c>
      <c r="B39" s="710"/>
      <c r="C39" s="710"/>
      <c r="D39" s="710"/>
      <c r="E39" s="710"/>
      <c r="F39" s="710"/>
    </row>
    <row r="40" spans="1:6" ht="28.5" customHeight="1">
      <c r="A40" s="708" t="s">
        <v>155</v>
      </c>
      <c r="B40" s="708"/>
      <c r="C40" s="708"/>
      <c r="D40" s="708"/>
      <c r="E40" s="708"/>
      <c r="F40" s="708"/>
    </row>
    <row r="41" spans="1:6" ht="37.5" customHeight="1">
      <c r="A41" s="710" t="s">
        <v>193</v>
      </c>
      <c r="B41" s="710"/>
      <c r="C41" s="710"/>
      <c r="D41" s="710"/>
      <c r="E41" s="710"/>
      <c r="F41" s="710"/>
    </row>
    <row r="42" spans="1:6" ht="52.5" customHeight="1">
      <c r="A42" s="258" t="s">
        <v>102</v>
      </c>
      <c r="B42" s="257" t="s">
        <v>101</v>
      </c>
      <c r="C42" s="257" t="s">
        <v>100</v>
      </c>
      <c r="D42" s="257" t="s">
        <v>1</v>
      </c>
      <c r="E42" s="257" t="s">
        <v>21</v>
      </c>
      <c r="F42" s="279" t="s">
        <v>99</v>
      </c>
    </row>
    <row r="43" spans="1:6" ht="82.5" customHeight="1">
      <c r="A43" s="260" t="s">
        <v>192</v>
      </c>
      <c r="B43" s="91" t="s">
        <v>191</v>
      </c>
      <c r="C43" s="91"/>
      <c r="D43" s="91"/>
      <c r="E43" s="91">
        <v>1</v>
      </c>
      <c r="F43" s="241" t="s">
        <v>1</v>
      </c>
    </row>
    <row r="44" spans="1:6">
      <c r="A44" s="91" t="s">
        <v>190</v>
      </c>
      <c r="B44" s="91"/>
      <c r="C44" s="91"/>
      <c r="D44" s="91"/>
      <c r="E44" s="91"/>
      <c r="F44" s="91"/>
    </row>
    <row r="45" spans="1:6" ht="47.25" customHeight="1">
      <c r="A45" s="259" t="s">
        <v>153</v>
      </c>
      <c r="B45" s="257" t="s">
        <v>95</v>
      </c>
      <c r="C45" s="257" t="s">
        <v>100</v>
      </c>
      <c r="D45" s="257" t="s">
        <v>1</v>
      </c>
      <c r="E45" s="257" t="s">
        <v>21</v>
      </c>
      <c r="F45" s="279" t="s">
        <v>148</v>
      </c>
    </row>
    <row r="46" spans="1:6">
      <c r="A46" s="91"/>
      <c r="B46" s="241" t="s">
        <v>92</v>
      </c>
      <c r="C46" s="256">
        <v>47684</v>
      </c>
      <c r="D46" s="256">
        <v>47684</v>
      </c>
      <c r="E46" s="91"/>
      <c r="F46" s="91" t="s">
        <v>1</v>
      </c>
    </row>
    <row r="47" spans="1:6">
      <c r="A47" s="91" t="s">
        <v>189</v>
      </c>
      <c r="B47" s="241" t="s">
        <v>92</v>
      </c>
      <c r="C47" s="91"/>
      <c r="D47" s="91"/>
      <c r="E47" s="91"/>
      <c r="F47" s="91"/>
    </row>
    <row r="48" spans="1:6">
      <c r="A48" s="91" t="s">
        <v>3</v>
      </c>
      <c r="B48" s="241" t="s">
        <v>92</v>
      </c>
      <c r="C48" s="91"/>
      <c r="D48" s="91"/>
      <c r="E48" s="241"/>
      <c r="F48" s="241"/>
    </row>
    <row r="49" spans="1:6" ht="47.25" customHeight="1">
      <c r="A49" s="258" t="s">
        <v>149</v>
      </c>
      <c r="B49" s="257" t="s">
        <v>95</v>
      </c>
      <c r="C49" s="257" t="s">
        <v>100</v>
      </c>
      <c r="D49" s="257" t="s">
        <v>1</v>
      </c>
      <c r="E49" s="257" t="s">
        <v>21</v>
      </c>
      <c r="F49" s="279" t="s">
        <v>148</v>
      </c>
    </row>
    <row r="50" spans="1:6">
      <c r="A50" s="91" t="s">
        <v>94</v>
      </c>
      <c r="B50" s="241" t="s">
        <v>92</v>
      </c>
      <c r="C50" s="264">
        <v>48207.9</v>
      </c>
      <c r="D50" s="264">
        <v>47158.9</v>
      </c>
      <c r="E50" s="278"/>
      <c r="F50" s="241" t="s">
        <v>1</v>
      </c>
    </row>
    <row r="51" spans="1:6">
      <c r="A51" s="91" t="s">
        <v>93</v>
      </c>
      <c r="B51" s="241" t="s">
        <v>92</v>
      </c>
      <c r="C51" s="241" t="s">
        <v>92</v>
      </c>
      <c r="D51" s="241" t="s">
        <v>92</v>
      </c>
      <c r="E51" s="241" t="s">
        <v>92</v>
      </c>
      <c r="F51" s="241" t="s">
        <v>92</v>
      </c>
    </row>
    <row r="52" spans="1:6">
      <c r="A52" s="91"/>
      <c r="B52" s="241" t="s">
        <v>92</v>
      </c>
      <c r="C52" s="91"/>
      <c r="D52" s="91"/>
      <c r="E52" s="91"/>
      <c r="F52" s="91"/>
    </row>
    <row r="53" spans="1:6" ht="27" customHeight="1">
      <c r="A53" s="307" t="s">
        <v>550</v>
      </c>
      <c r="B53" s="345" t="s">
        <v>92</v>
      </c>
      <c r="C53" s="255">
        <f>C50</f>
        <v>48207.9</v>
      </c>
      <c r="D53" s="255">
        <f>D50</f>
        <v>47158.9</v>
      </c>
      <c r="E53" s="347"/>
      <c r="F53" s="307"/>
    </row>
    <row r="54" spans="1:6" ht="27" customHeight="1">
      <c r="A54" s="708" t="s">
        <v>91</v>
      </c>
      <c r="B54" s="708"/>
      <c r="C54" s="708"/>
      <c r="D54" s="708"/>
      <c r="E54" s="708"/>
      <c r="F54" s="708"/>
    </row>
    <row r="55" spans="1:6">
      <c r="A55" s="710" t="s">
        <v>188</v>
      </c>
      <c r="B55" s="710"/>
      <c r="C55" s="710"/>
      <c r="D55" s="710"/>
      <c r="E55" s="710"/>
      <c r="F55" s="710"/>
    </row>
    <row r="56" spans="1:6">
      <c r="A56" s="710"/>
      <c r="B56" s="710"/>
      <c r="C56" s="710"/>
      <c r="D56" s="710"/>
      <c r="E56" s="710"/>
      <c r="F56" s="710"/>
    </row>
    <row r="57" spans="1:6" ht="28.5" customHeight="1">
      <c r="A57" s="708" t="s">
        <v>146</v>
      </c>
      <c r="B57" s="708"/>
      <c r="C57" s="708"/>
      <c r="D57" s="708"/>
      <c r="E57" s="708"/>
      <c r="F57" s="708"/>
    </row>
    <row r="58" spans="1:6">
      <c r="A58" s="710" t="s">
        <v>187</v>
      </c>
      <c r="B58" s="710"/>
      <c r="C58" s="710"/>
      <c r="D58" s="710"/>
      <c r="E58" s="710"/>
      <c r="F58" s="710"/>
    </row>
    <row r="59" spans="1:6">
      <c r="A59" s="710" t="s">
        <v>186</v>
      </c>
      <c r="B59" s="710"/>
      <c r="C59" s="710"/>
      <c r="D59" s="710"/>
      <c r="E59" s="710"/>
      <c r="F59" s="710"/>
    </row>
    <row r="60" spans="1:6">
      <c r="A60" s="708" t="s">
        <v>144</v>
      </c>
      <c r="B60" s="708"/>
      <c r="C60" s="708"/>
      <c r="D60" s="708"/>
      <c r="E60" s="708"/>
      <c r="F60" s="708"/>
    </row>
    <row r="61" spans="1:6">
      <c r="A61" s="710"/>
      <c r="B61" s="710"/>
      <c r="C61" s="710"/>
      <c r="D61" s="710"/>
      <c r="E61" s="710"/>
      <c r="F61" s="710"/>
    </row>
  </sheetData>
  <mergeCells count="50">
    <mergeCell ref="A14:F14"/>
    <mergeCell ref="A15:F15"/>
    <mergeCell ref="A16:F16"/>
    <mergeCell ref="A8:F8"/>
    <mergeCell ref="A28:F28"/>
    <mergeCell ref="A20:F20"/>
    <mergeCell ref="A9:F9"/>
    <mergeCell ref="A10:F10"/>
    <mergeCell ref="A26:F26"/>
    <mergeCell ref="A27:F27"/>
    <mergeCell ref="A11:F11"/>
    <mergeCell ref="A12:F12"/>
    <mergeCell ref="A13:F13"/>
    <mergeCell ref="A17:F17"/>
    <mergeCell ref="A18:F18"/>
    <mergeCell ref="A19:F19"/>
    <mergeCell ref="A3:F3"/>
    <mergeCell ref="A4:F4"/>
    <mergeCell ref="A5:F5"/>
    <mergeCell ref="A6:F6"/>
    <mergeCell ref="A7:F7"/>
    <mergeCell ref="C31:D31"/>
    <mergeCell ref="A21:F21"/>
    <mergeCell ref="A22:F22"/>
    <mergeCell ref="A23:F23"/>
    <mergeCell ref="A24:F24"/>
    <mergeCell ref="A25:F25"/>
    <mergeCell ref="E30:F30"/>
    <mergeCell ref="A29:F29"/>
    <mergeCell ref="C30:D30"/>
    <mergeCell ref="E31:F31"/>
    <mergeCell ref="A31:B31"/>
    <mergeCell ref="A30:B30"/>
    <mergeCell ref="A41:F41"/>
    <mergeCell ref="A32:F32"/>
    <mergeCell ref="A33:F33"/>
    <mergeCell ref="A34:F34"/>
    <mergeCell ref="A35:F35"/>
    <mergeCell ref="A36:F36"/>
    <mergeCell ref="A37:F37"/>
    <mergeCell ref="A38:F38"/>
    <mergeCell ref="A39:F39"/>
    <mergeCell ref="A40:F40"/>
    <mergeCell ref="A61:F61"/>
    <mergeCell ref="A54:F54"/>
    <mergeCell ref="A55:F56"/>
    <mergeCell ref="A57:F57"/>
    <mergeCell ref="A58:F58"/>
    <mergeCell ref="A59:F59"/>
    <mergeCell ref="A60:F60"/>
  </mergeCells>
  <pageMargins left="0.7" right="0.7" top="0.75" bottom="0.75" header="0.3" footer="0.3"/>
  <pageSetup paperSize="9" scale="65"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H45"/>
  <sheetViews>
    <sheetView topLeftCell="A34" workbookViewId="0">
      <selection activeCell="D39" sqref="D39"/>
    </sheetView>
  </sheetViews>
  <sheetFormatPr defaultRowHeight="15"/>
  <cols>
    <col min="1" max="3" width="30" customWidth="1"/>
    <col min="4" max="4" width="23.85546875" customWidth="1"/>
    <col min="5" max="5" width="30" customWidth="1"/>
    <col min="6" max="6" width="22.42578125" customWidth="1"/>
  </cols>
  <sheetData>
    <row r="2" spans="1:6" ht="35.25" customHeight="1">
      <c r="A2" s="711" t="s">
        <v>131</v>
      </c>
      <c r="B2" s="711"/>
      <c r="C2" s="711"/>
      <c r="D2" s="711"/>
      <c r="E2" s="711"/>
      <c r="F2" s="711"/>
    </row>
    <row r="3" spans="1:6" ht="17.25">
      <c r="A3" s="711"/>
      <c r="B3" s="711"/>
      <c r="C3" s="711"/>
      <c r="D3" s="711"/>
      <c r="E3" s="711"/>
      <c r="F3" s="711"/>
    </row>
    <row r="4" spans="1:6" ht="78" customHeight="1">
      <c r="A4" s="758" t="s">
        <v>365</v>
      </c>
      <c r="B4" s="759"/>
      <c r="C4" s="759"/>
      <c r="D4" s="759"/>
      <c r="E4" s="759"/>
      <c r="F4" s="759"/>
    </row>
    <row r="6" spans="1:6">
      <c r="A6" s="708" t="s">
        <v>130</v>
      </c>
      <c r="B6" s="708"/>
      <c r="C6" s="708"/>
      <c r="D6" s="708"/>
      <c r="E6" s="708"/>
      <c r="F6" s="708"/>
    </row>
    <row r="7" spans="1:6" ht="28.5" customHeight="1">
      <c r="A7" s="710" t="s">
        <v>143</v>
      </c>
      <c r="B7" s="710"/>
      <c r="C7" s="710"/>
      <c r="D7" s="710"/>
      <c r="E7" s="710"/>
      <c r="F7" s="710"/>
    </row>
    <row r="8" spans="1:6" ht="36.75" customHeight="1">
      <c r="A8" s="710" t="s">
        <v>364</v>
      </c>
      <c r="B8" s="710"/>
      <c r="C8" s="710"/>
      <c r="D8" s="710"/>
      <c r="E8" s="710"/>
      <c r="F8" s="710"/>
    </row>
    <row r="9" spans="1:6" ht="20.25" customHeight="1">
      <c r="A9" s="708" t="s">
        <v>127</v>
      </c>
      <c r="B9" s="708"/>
      <c r="C9" s="708"/>
      <c r="D9" s="708"/>
      <c r="E9" s="708"/>
      <c r="F9" s="708"/>
    </row>
    <row r="10" spans="1:6" ht="42.75" customHeight="1">
      <c r="A10" s="710" t="s">
        <v>363</v>
      </c>
      <c r="B10" s="710"/>
      <c r="C10" s="710"/>
      <c r="D10" s="710"/>
      <c r="E10" s="710"/>
      <c r="F10" s="710"/>
    </row>
    <row r="11" spans="1:6" ht="20.25" customHeight="1">
      <c r="A11" s="757" t="s">
        <v>125</v>
      </c>
      <c r="B11" s="710"/>
      <c r="C11" s="710"/>
      <c r="D11" s="710"/>
      <c r="E11" s="710"/>
      <c r="F11" s="710"/>
    </row>
    <row r="12" spans="1:6" ht="372" customHeight="1">
      <c r="A12" s="710" t="s">
        <v>362</v>
      </c>
      <c r="B12" s="710"/>
      <c r="C12" s="710"/>
      <c r="D12" s="710"/>
      <c r="E12" s="710"/>
      <c r="F12" s="710"/>
    </row>
    <row r="13" spans="1:6" ht="32.25" customHeight="1">
      <c r="A13" s="708" t="s">
        <v>123</v>
      </c>
      <c r="B13" s="708"/>
      <c r="C13" s="708"/>
      <c r="D13" s="708"/>
      <c r="E13" s="708"/>
      <c r="F13" s="708"/>
    </row>
    <row r="14" spans="1:6" ht="32.25" customHeight="1">
      <c r="A14" s="757" t="s">
        <v>344</v>
      </c>
      <c r="B14" s="710"/>
      <c r="C14" s="710"/>
      <c r="D14" s="710"/>
      <c r="E14" s="710"/>
      <c r="F14" s="710"/>
    </row>
    <row r="15" spans="1:6" ht="19.5" customHeight="1">
      <c r="A15" s="710" t="s">
        <v>142</v>
      </c>
      <c r="B15" s="710"/>
      <c r="C15" s="710"/>
      <c r="D15" s="710"/>
      <c r="E15" s="710"/>
      <c r="F15" s="710"/>
    </row>
    <row r="16" spans="1:6">
      <c r="A16" s="757" t="s">
        <v>120</v>
      </c>
      <c r="B16" s="710"/>
      <c r="C16" s="710"/>
      <c r="D16" s="710"/>
      <c r="E16" s="710"/>
      <c r="F16" s="710"/>
    </row>
    <row r="17" spans="1:6" ht="25.5" customHeight="1">
      <c r="A17" s="709" t="s">
        <v>343</v>
      </c>
      <c r="B17" s="709"/>
      <c r="C17" s="709"/>
      <c r="D17" s="709"/>
      <c r="E17" s="709"/>
      <c r="F17" s="709"/>
    </row>
    <row r="18" spans="1:6" ht="60" customHeight="1">
      <c r="A18" s="757" t="s">
        <v>361</v>
      </c>
      <c r="B18" s="710"/>
      <c r="C18" s="710"/>
      <c r="D18" s="710"/>
      <c r="E18" s="710"/>
      <c r="F18" s="710"/>
    </row>
    <row r="19" spans="1:6" ht="57.75" customHeight="1">
      <c r="A19" s="760" t="s">
        <v>360</v>
      </c>
      <c r="B19" s="761"/>
      <c r="C19" s="761"/>
      <c r="D19" s="761"/>
      <c r="E19" s="761"/>
      <c r="F19" s="762"/>
    </row>
    <row r="20" spans="1:6" ht="51" customHeight="1">
      <c r="A20" s="757" t="s">
        <v>359</v>
      </c>
      <c r="B20" s="710"/>
      <c r="C20" s="710"/>
      <c r="D20" s="710"/>
      <c r="E20" s="710"/>
      <c r="F20" s="710"/>
    </row>
    <row r="21" spans="1:6" ht="60" customHeight="1">
      <c r="A21" s="710" t="s">
        <v>340</v>
      </c>
      <c r="B21" s="710"/>
      <c r="C21" s="710"/>
      <c r="D21" s="710"/>
      <c r="E21" s="710"/>
      <c r="F21" s="710"/>
    </row>
    <row r="22" spans="1:6" ht="63" customHeight="1">
      <c r="A22" s="756" t="s">
        <v>114</v>
      </c>
      <c r="B22" s="756"/>
      <c r="C22" s="756" t="s">
        <v>113</v>
      </c>
      <c r="D22" s="756"/>
      <c r="E22" s="756" t="s">
        <v>112</v>
      </c>
      <c r="F22" s="756"/>
    </row>
    <row r="23" spans="1:6" ht="273.75" customHeight="1">
      <c r="A23" s="689" t="s">
        <v>358</v>
      </c>
      <c r="B23" s="689"/>
      <c r="C23" s="689" t="s">
        <v>357</v>
      </c>
      <c r="D23" s="689"/>
      <c r="E23" s="689" t="s">
        <v>356</v>
      </c>
      <c r="F23" s="689"/>
    </row>
    <row r="24" spans="1:6" ht="26.25" customHeight="1">
      <c r="A24" s="689"/>
      <c r="B24" s="689"/>
      <c r="C24" s="689"/>
      <c r="D24" s="689"/>
      <c r="E24" s="689"/>
      <c r="F24" s="689"/>
    </row>
    <row r="25" spans="1:6">
      <c r="A25" s="708" t="s">
        <v>110</v>
      </c>
      <c r="B25" s="708"/>
      <c r="C25" s="708"/>
      <c r="D25" s="708"/>
      <c r="E25" s="708"/>
      <c r="F25" s="708"/>
    </row>
    <row r="26" spans="1:6" ht="27" customHeight="1">
      <c r="A26" s="710" t="s">
        <v>355</v>
      </c>
      <c r="B26" s="710"/>
      <c r="C26" s="710"/>
      <c r="D26" s="710"/>
      <c r="E26" s="710"/>
      <c r="F26" s="710"/>
    </row>
    <row r="27" spans="1:6">
      <c r="A27" s="708" t="s">
        <v>108</v>
      </c>
      <c r="B27" s="708"/>
      <c r="C27" s="708"/>
      <c r="D27" s="708"/>
      <c r="E27" s="708"/>
      <c r="F27" s="708"/>
    </row>
    <row r="28" spans="1:6" ht="28.5" customHeight="1">
      <c r="A28" s="710" t="s">
        <v>354</v>
      </c>
      <c r="B28" s="710"/>
      <c r="C28" s="710"/>
      <c r="D28" s="710"/>
      <c r="E28" s="710"/>
      <c r="F28" s="710"/>
    </row>
    <row r="29" spans="1:6">
      <c r="A29" s="708" t="s">
        <v>106</v>
      </c>
      <c r="B29" s="708"/>
      <c r="C29" s="708"/>
      <c r="D29" s="708"/>
      <c r="E29" s="708"/>
      <c r="F29" s="708"/>
    </row>
    <row r="30" spans="1:6" ht="42" customHeight="1">
      <c r="A30" s="710" t="s">
        <v>353</v>
      </c>
      <c r="B30" s="710"/>
      <c r="C30" s="710"/>
      <c r="D30" s="710"/>
      <c r="E30" s="710"/>
      <c r="F30" s="710"/>
    </row>
    <row r="31" spans="1:6">
      <c r="A31" s="708" t="s">
        <v>104</v>
      </c>
      <c r="B31" s="708"/>
      <c r="C31" s="708"/>
      <c r="D31" s="708"/>
      <c r="E31" s="708"/>
      <c r="F31" s="708"/>
    </row>
    <row r="32" spans="1:6" ht="44.25" customHeight="1">
      <c r="A32" s="710" t="s">
        <v>352</v>
      </c>
      <c r="B32" s="710"/>
      <c r="C32" s="710"/>
      <c r="D32" s="710"/>
      <c r="E32" s="710"/>
      <c r="F32" s="710"/>
    </row>
    <row r="33" spans="1:8">
      <c r="A33" s="258" t="s">
        <v>333</v>
      </c>
      <c r="B33" s="298" t="s">
        <v>101</v>
      </c>
      <c r="C33" s="257" t="s">
        <v>0</v>
      </c>
      <c r="D33" s="257" t="s">
        <v>1</v>
      </c>
      <c r="E33" s="257" t="s">
        <v>21</v>
      </c>
      <c r="F33" s="257"/>
    </row>
    <row r="34" spans="1:8" ht="27">
      <c r="A34" s="91" t="s">
        <v>351</v>
      </c>
      <c r="B34" s="296" t="s">
        <v>350</v>
      </c>
      <c r="C34" s="241">
        <v>4</v>
      </c>
      <c r="D34" s="241">
        <v>2</v>
      </c>
      <c r="E34" s="241">
        <v>4</v>
      </c>
      <c r="F34" s="241">
        <v>2023</v>
      </c>
    </row>
    <row r="35" spans="1:8">
      <c r="A35" s="259" t="s">
        <v>97</v>
      </c>
      <c r="B35" s="298" t="s">
        <v>95</v>
      </c>
      <c r="C35" s="257" t="s">
        <v>0</v>
      </c>
      <c r="D35" s="257" t="s">
        <v>1</v>
      </c>
      <c r="E35" s="257" t="s">
        <v>21</v>
      </c>
      <c r="F35" s="257"/>
    </row>
    <row r="36" spans="1:8">
      <c r="A36" s="91"/>
      <c r="B36" s="296"/>
      <c r="C36" s="256">
        <v>748760</v>
      </c>
      <c r="D36" s="256">
        <v>119024</v>
      </c>
      <c r="E36" s="256">
        <v>1348758</v>
      </c>
      <c r="F36" s="297">
        <v>2023</v>
      </c>
    </row>
    <row r="37" spans="1:8">
      <c r="A37" s="258" t="s">
        <v>96</v>
      </c>
      <c r="B37" s="298" t="s">
        <v>95</v>
      </c>
      <c r="C37" s="257" t="s">
        <v>0</v>
      </c>
      <c r="D37" s="257" t="s">
        <v>1</v>
      </c>
      <c r="E37" s="257" t="s">
        <v>21</v>
      </c>
      <c r="F37" s="257"/>
    </row>
    <row r="38" spans="1:8">
      <c r="A38" s="91" t="s">
        <v>94</v>
      </c>
      <c r="B38" s="296" t="s">
        <v>92</v>
      </c>
      <c r="C38" s="256">
        <v>748760</v>
      </c>
      <c r="D38" s="256">
        <v>119024</v>
      </c>
      <c r="E38" s="256">
        <v>1348758</v>
      </c>
      <c r="F38" s="297">
        <v>2023</v>
      </c>
    </row>
    <row r="39" spans="1:8" ht="40.5">
      <c r="A39" s="305" t="s">
        <v>550</v>
      </c>
      <c r="B39" s="306" t="s">
        <v>92</v>
      </c>
      <c r="C39" s="255">
        <v>748760</v>
      </c>
      <c r="D39" s="255">
        <v>119024</v>
      </c>
      <c r="E39" s="255">
        <v>1348758</v>
      </c>
      <c r="F39" s="297">
        <v>2023</v>
      </c>
    </row>
    <row r="40" spans="1:8" ht="27" customHeight="1">
      <c r="A40" s="708" t="s">
        <v>91</v>
      </c>
      <c r="B40" s="708"/>
      <c r="C40" s="755"/>
      <c r="D40" s="755"/>
      <c r="E40" s="755"/>
      <c r="F40" s="755"/>
    </row>
    <row r="41" spans="1:8" ht="60.75" customHeight="1">
      <c r="A41" s="710" t="s">
        <v>349</v>
      </c>
      <c r="B41" s="710"/>
      <c r="C41" s="710"/>
      <c r="D41" s="710"/>
      <c r="E41" s="710"/>
      <c r="F41" s="710"/>
    </row>
    <row r="42" spans="1:8" ht="27" customHeight="1">
      <c r="A42" s="708" t="s">
        <v>90</v>
      </c>
      <c r="B42" s="708"/>
      <c r="C42" s="708"/>
      <c r="D42" s="708"/>
      <c r="E42" s="708"/>
      <c r="F42" s="708"/>
      <c r="H42" t="s">
        <v>327</v>
      </c>
    </row>
    <row r="43" spans="1:8">
      <c r="A43" s="710"/>
      <c r="B43" s="710"/>
      <c r="C43" s="710"/>
      <c r="D43" s="710"/>
      <c r="E43" s="710"/>
      <c r="F43" s="710"/>
    </row>
    <row r="44" spans="1:8">
      <c r="A44" s="708" t="s">
        <v>89</v>
      </c>
      <c r="B44" s="708"/>
      <c r="C44" s="708"/>
      <c r="D44" s="708"/>
      <c r="E44" s="708"/>
      <c r="F44" s="708"/>
    </row>
    <row r="45" spans="1:8">
      <c r="A45" s="710"/>
      <c r="B45" s="710"/>
      <c r="C45" s="710"/>
      <c r="D45" s="710"/>
      <c r="E45" s="710"/>
      <c r="F45" s="710"/>
    </row>
  </sheetData>
  <mergeCells count="42">
    <mergeCell ref="A15:F15"/>
    <mergeCell ref="A16:F16"/>
    <mergeCell ref="A3:F3"/>
    <mergeCell ref="A6:F6"/>
    <mergeCell ref="A7:F7"/>
    <mergeCell ref="A8:F8"/>
    <mergeCell ref="A9:F9"/>
    <mergeCell ref="A4:F4"/>
    <mergeCell ref="A10:F10"/>
    <mergeCell ref="A11:F11"/>
    <mergeCell ref="A12:F12"/>
    <mergeCell ref="A13:F13"/>
    <mergeCell ref="A14:F14"/>
    <mergeCell ref="A26:F26"/>
    <mergeCell ref="A27:F27"/>
    <mergeCell ref="A17:F17"/>
    <mergeCell ref="A18:F18"/>
    <mergeCell ref="A19:F19"/>
    <mergeCell ref="A20:F20"/>
    <mergeCell ref="A21:F21"/>
    <mergeCell ref="E24:F24"/>
    <mergeCell ref="C23:D23"/>
    <mergeCell ref="E23:F23"/>
    <mergeCell ref="A24:B24"/>
    <mergeCell ref="C24:D24"/>
    <mergeCell ref="A25:F25"/>
    <mergeCell ref="A2:F2"/>
    <mergeCell ref="A44:F44"/>
    <mergeCell ref="A45:F45"/>
    <mergeCell ref="A31:F31"/>
    <mergeCell ref="A32:F32"/>
    <mergeCell ref="A40:F40"/>
    <mergeCell ref="A41:F41"/>
    <mergeCell ref="A42:F42"/>
    <mergeCell ref="A43:F43"/>
    <mergeCell ref="A30:F30"/>
    <mergeCell ref="A28:F28"/>
    <mergeCell ref="A29:F29"/>
    <mergeCell ref="A22:B22"/>
    <mergeCell ref="C22:D22"/>
    <mergeCell ref="E22:F22"/>
    <mergeCell ref="A23:B2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9"/>
  <sheetViews>
    <sheetView topLeftCell="B5" zoomScaleNormal="100" workbookViewId="0">
      <selection activeCell="I12" sqref="I12"/>
    </sheetView>
  </sheetViews>
  <sheetFormatPr defaultRowHeight="13.5"/>
  <cols>
    <col min="1" max="1" width="9.140625" style="355"/>
    <col min="2" max="2" width="12.28515625" style="355" customWidth="1"/>
    <col min="3" max="3" width="6.7109375" style="354" customWidth="1"/>
    <col min="4" max="4" width="45.5703125" style="353" customWidth="1"/>
    <col min="5" max="6" width="11.7109375" style="352" customWidth="1"/>
    <col min="7" max="7" width="11" style="352" customWidth="1"/>
    <col min="8" max="8" width="12.5703125" style="352" customWidth="1"/>
    <col min="9" max="9" width="14.7109375" style="352" customWidth="1"/>
    <col min="10" max="10" width="32" style="352" customWidth="1"/>
    <col min="11" max="12" width="11" style="352" customWidth="1"/>
    <col min="13" max="16384" width="9.140625" style="351"/>
  </cols>
  <sheetData>
    <row r="1" spans="1:14" ht="21.75" customHeight="1">
      <c r="A1" s="415"/>
      <c r="B1" s="415"/>
      <c r="J1" s="417" t="s">
        <v>584</v>
      </c>
    </row>
    <row r="2" spans="1:14" s="415" customFormat="1" ht="25.5" customHeight="1" thickBot="1">
      <c r="A2" s="813" t="s">
        <v>583</v>
      </c>
      <c r="B2" s="813"/>
      <c r="C2" s="813"/>
      <c r="D2" s="813"/>
      <c r="E2" s="813"/>
      <c r="F2" s="813"/>
      <c r="G2" s="813"/>
      <c r="H2" s="813"/>
      <c r="I2" s="418"/>
      <c r="J2" s="417" t="s">
        <v>582</v>
      </c>
      <c r="K2" s="416"/>
      <c r="L2" s="416"/>
    </row>
    <row r="3" spans="1:14" s="410" customFormat="1" ht="16.5">
      <c r="A3" s="414" t="s">
        <v>581</v>
      </c>
      <c r="B3" s="413" t="s">
        <v>580</v>
      </c>
      <c r="C3" s="412"/>
      <c r="D3" s="814"/>
      <c r="E3" s="814"/>
      <c r="F3" s="814"/>
      <c r="G3" s="814"/>
      <c r="H3" s="814"/>
      <c r="I3" s="814"/>
      <c r="J3" s="411"/>
    </row>
    <row r="4" spans="1:14" s="354" customFormat="1">
      <c r="A4" s="815"/>
      <c r="B4" s="815"/>
      <c r="C4" s="409"/>
      <c r="D4" s="408"/>
      <c r="E4" s="407"/>
      <c r="F4" s="407"/>
      <c r="H4" s="406" t="s">
        <v>579</v>
      </c>
      <c r="I4" s="405"/>
    </row>
    <row r="5" spans="1:14" s="354" customFormat="1" ht="13.5" customHeight="1">
      <c r="A5" s="812" t="s">
        <v>563</v>
      </c>
      <c r="B5" s="812"/>
      <c r="C5" s="816"/>
      <c r="D5" s="817"/>
      <c r="E5" s="404" t="s">
        <v>578</v>
      </c>
      <c r="F5" s="404" t="s">
        <v>577</v>
      </c>
      <c r="G5" s="402" t="s">
        <v>0</v>
      </c>
      <c r="H5" s="403"/>
      <c r="I5" s="403"/>
      <c r="J5" s="398"/>
      <c r="K5" s="402" t="s">
        <v>1</v>
      </c>
      <c r="L5" s="402" t="s">
        <v>21</v>
      </c>
    </row>
    <row r="6" spans="1:14" s="354" customFormat="1" ht="63.75">
      <c r="A6" s="401" t="s">
        <v>561</v>
      </c>
      <c r="B6" s="401" t="s">
        <v>560</v>
      </c>
      <c r="C6" s="400" t="s">
        <v>576</v>
      </c>
      <c r="D6" s="400" t="s">
        <v>575</v>
      </c>
      <c r="E6" s="398" t="s">
        <v>574</v>
      </c>
      <c r="F6" s="399" t="s">
        <v>573</v>
      </c>
      <c r="G6" s="398" t="s">
        <v>569</v>
      </c>
      <c r="H6" s="398" t="s">
        <v>572</v>
      </c>
      <c r="I6" s="398" t="s">
        <v>571</v>
      </c>
      <c r="J6" s="398" t="s">
        <v>570</v>
      </c>
      <c r="K6" s="398" t="s">
        <v>569</v>
      </c>
      <c r="L6" s="398" t="s">
        <v>569</v>
      </c>
    </row>
    <row r="7" spans="1:14" s="383" customFormat="1">
      <c r="A7" s="397">
        <v>1</v>
      </c>
      <c r="B7" s="397">
        <v>2</v>
      </c>
      <c r="C7" s="396">
        <v>3</v>
      </c>
      <c r="D7" s="396">
        <v>4</v>
      </c>
      <c r="E7" s="396">
        <v>5</v>
      </c>
      <c r="F7" s="396">
        <v>6</v>
      </c>
      <c r="G7" s="396">
        <v>7</v>
      </c>
      <c r="H7" s="396">
        <v>8</v>
      </c>
      <c r="I7" s="396">
        <v>9</v>
      </c>
      <c r="J7" s="396">
        <v>10</v>
      </c>
      <c r="K7" s="396">
        <v>7</v>
      </c>
      <c r="L7" s="396">
        <v>7</v>
      </c>
    </row>
    <row r="8" spans="1:14" s="370" customFormat="1" ht="14.25" customHeight="1">
      <c r="A8" s="818"/>
      <c r="B8" s="820"/>
      <c r="C8" s="395"/>
      <c r="D8" s="394" t="s">
        <v>568</v>
      </c>
      <c r="E8" s="364">
        <v>228</v>
      </c>
      <c r="F8" s="364">
        <v>228</v>
      </c>
      <c r="G8" s="364">
        <v>228</v>
      </c>
      <c r="H8" s="364">
        <f>+G8-F8</f>
        <v>0</v>
      </c>
      <c r="I8" s="364">
        <f>G8-E8</f>
        <v>0</v>
      </c>
      <c r="J8" s="364"/>
      <c r="K8" s="364">
        <v>228</v>
      </c>
      <c r="L8" s="364">
        <v>228</v>
      </c>
    </row>
    <row r="9" spans="1:14" s="370" customFormat="1" ht="13.5" customHeight="1">
      <c r="A9" s="819"/>
      <c r="B9" s="821"/>
      <c r="C9" s="392"/>
      <c r="D9" s="391"/>
      <c r="E9" s="384"/>
      <c r="F9" s="384"/>
      <c r="G9" s="384"/>
      <c r="H9" s="384">
        <f>+G9-F9</f>
        <v>0</v>
      </c>
      <c r="I9" s="384">
        <f>G9-E9</f>
        <v>0</v>
      </c>
      <c r="J9" s="384"/>
      <c r="K9" s="384"/>
      <c r="L9" s="384"/>
    </row>
    <row r="10" spans="1:14" s="370" customFormat="1" ht="47.25" customHeight="1">
      <c r="A10" s="819"/>
      <c r="B10" s="821"/>
      <c r="C10" s="392"/>
      <c r="D10" s="394" t="s">
        <v>567</v>
      </c>
      <c r="E10" s="384">
        <v>22</v>
      </c>
      <c r="F10" s="384">
        <v>22</v>
      </c>
      <c r="G10" s="384">
        <v>6</v>
      </c>
      <c r="H10" s="384">
        <f>+G10-F10</f>
        <v>-16</v>
      </c>
      <c r="I10" s="384">
        <f>G10-E10</f>
        <v>-16</v>
      </c>
      <c r="J10" s="393" t="s">
        <v>566</v>
      </c>
      <c r="K10" s="384">
        <v>6</v>
      </c>
      <c r="L10" s="384">
        <v>6</v>
      </c>
    </row>
    <row r="11" spans="1:14" s="390" customFormat="1" ht="14.25" customHeight="1">
      <c r="A11" s="819"/>
      <c r="B11" s="821"/>
      <c r="C11" s="392"/>
      <c r="D11" s="391"/>
      <c r="E11" s="384"/>
      <c r="F11" s="384"/>
      <c r="G11" s="384"/>
      <c r="H11" s="384">
        <f>+G11-F11</f>
        <v>0</v>
      </c>
      <c r="I11" s="384">
        <f>G11-E11</f>
        <v>0</v>
      </c>
      <c r="J11" s="384"/>
      <c r="K11" s="384"/>
      <c r="L11" s="384"/>
      <c r="M11" s="370"/>
      <c r="N11" s="370"/>
    </row>
    <row r="12" spans="1:14" s="383" customFormat="1" ht="14.25" customHeight="1">
      <c r="A12" s="819"/>
      <c r="B12" s="821"/>
      <c r="C12" s="389"/>
      <c r="D12" s="388" t="s">
        <v>565</v>
      </c>
      <c r="E12" s="387">
        <f>+E15</f>
        <v>0</v>
      </c>
      <c r="F12" s="387">
        <f>+F15</f>
        <v>0</v>
      </c>
      <c r="G12" s="387">
        <f>+G15</f>
        <v>33000</v>
      </c>
      <c r="H12" s="387">
        <f>+G12-F12</f>
        <v>33000</v>
      </c>
      <c r="I12" s="387">
        <f>G12-E12</f>
        <v>33000</v>
      </c>
      <c r="J12" s="387"/>
      <c r="K12" s="387">
        <f>+K15</f>
        <v>0</v>
      </c>
      <c r="L12" s="387">
        <f>+L15</f>
        <v>0</v>
      </c>
      <c r="M12" s="370"/>
      <c r="N12" s="370"/>
    </row>
    <row r="13" spans="1:14" s="383" customFormat="1" ht="14.25" customHeight="1">
      <c r="A13" s="819"/>
      <c r="B13" s="386"/>
      <c r="C13" s="385"/>
      <c r="D13" s="374" t="s">
        <v>564</v>
      </c>
      <c r="E13" s="384"/>
      <c r="F13" s="384"/>
      <c r="G13" s="384"/>
      <c r="H13" s="384"/>
      <c r="I13" s="384"/>
      <c r="J13" s="384"/>
      <c r="K13" s="384"/>
      <c r="L13" s="384"/>
      <c r="M13" s="370"/>
      <c r="N13" s="370"/>
    </row>
    <row r="14" spans="1:14" ht="9.9499999999999993" customHeight="1">
      <c r="D14" s="382"/>
      <c r="E14" s="381"/>
      <c r="F14" s="381"/>
      <c r="G14" s="381"/>
      <c r="H14" s="381"/>
      <c r="I14" s="381"/>
      <c r="J14" s="381"/>
      <c r="K14" s="381"/>
      <c r="L14" s="381"/>
      <c r="M14" s="370"/>
      <c r="N14" s="370"/>
    </row>
    <row r="15" spans="1:14" s="377" customFormat="1" ht="28.5">
      <c r="A15" s="812" t="s">
        <v>563</v>
      </c>
      <c r="B15" s="812"/>
      <c r="C15" s="380"/>
      <c r="D15" s="379" t="s">
        <v>562</v>
      </c>
      <c r="E15" s="378">
        <f>SUM(E17:E20)</f>
        <v>0</v>
      </c>
      <c r="F15" s="378">
        <f>SUM(F17:F20)</f>
        <v>0</v>
      </c>
      <c r="G15" s="378">
        <f>SUM(G17:G20)</f>
        <v>33000</v>
      </c>
      <c r="H15" s="378">
        <f>+G15-F15</f>
        <v>33000</v>
      </c>
      <c r="I15" s="378">
        <f>G15-E15</f>
        <v>33000</v>
      </c>
      <c r="J15" s="378"/>
      <c r="K15" s="378">
        <f>SUM(K17:K20)</f>
        <v>0</v>
      </c>
      <c r="L15" s="378">
        <f>SUM(L17:L20)</f>
        <v>0</v>
      </c>
      <c r="M15" s="370"/>
      <c r="N15" s="370"/>
    </row>
    <row r="16" spans="1:14" s="355" customFormat="1" ht="21" customHeight="1">
      <c r="A16" s="376" t="s">
        <v>561</v>
      </c>
      <c r="B16" s="376" t="s">
        <v>560</v>
      </c>
      <c r="C16" s="375"/>
      <c r="D16" s="374" t="s">
        <v>559</v>
      </c>
      <c r="E16" s="373"/>
      <c r="F16" s="373"/>
      <c r="G16" s="373"/>
      <c r="H16" s="373"/>
      <c r="I16" s="373"/>
      <c r="J16" s="373"/>
      <c r="K16" s="373"/>
      <c r="L16" s="373"/>
      <c r="M16" s="370"/>
      <c r="N16" s="370"/>
    </row>
    <row r="17" spans="1:14" s="363" customFormat="1" ht="24" customHeight="1">
      <c r="A17" s="369"/>
      <c r="B17" s="369"/>
      <c r="C17" s="368">
        <v>5121</v>
      </c>
      <c r="D17" s="371" t="s">
        <v>558</v>
      </c>
      <c r="E17" s="366">
        <v>0</v>
      </c>
      <c r="F17" s="366">
        <v>0</v>
      </c>
      <c r="G17" s="366">
        <v>33000</v>
      </c>
      <c r="H17" s="366">
        <f>+G17-F17</f>
        <v>33000</v>
      </c>
      <c r="I17" s="366">
        <f>G17-E17</f>
        <v>33000</v>
      </c>
      <c r="J17" s="365" t="s">
        <v>557</v>
      </c>
      <c r="K17" s="364"/>
      <c r="L17" s="364"/>
      <c r="M17" s="370"/>
      <c r="N17" s="370"/>
    </row>
    <row r="18" spans="1:14" s="363" customFormat="1" ht="72" hidden="1" customHeight="1">
      <c r="A18" s="369"/>
      <c r="B18" s="369"/>
      <c r="C18" s="368">
        <v>5129</v>
      </c>
      <c r="D18" s="367" t="s">
        <v>556</v>
      </c>
      <c r="E18" s="366">
        <v>0</v>
      </c>
      <c r="F18" s="366">
        <v>0</v>
      </c>
      <c r="G18" s="366"/>
      <c r="H18" s="366"/>
      <c r="I18" s="366"/>
      <c r="J18" s="365" t="s">
        <v>555</v>
      </c>
      <c r="K18" s="364">
        <f>G18</f>
        <v>0</v>
      </c>
      <c r="L18" s="364">
        <f>K18</f>
        <v>0</v>
      </c>
    </row>
    <row r="19" spans="1:14" s="356" customFormat="1" ht="14.25" hidden="1">
      <c r="A19" s="362"/>
      <c r="B19" s="362"/>
      <c r="C19" s="360">
        <v>5131</v>
      </c>
      <c r="D19" s="359" t="s">
        <v>554</v>
      </c>
      <c r="E19" s="358"/>
      <c r="F19" s="358"/>
      <c r="G19" s="357"/>
      <c r="H19" s="357">
        <f>+G19-F19</f>
        <v>0</v>
      </c>
      <c r="I19" s="357">
        <f>G19-E19</f>
        <v>0</v>
      </c>
      <c r="J19" s="358"/>
      <c r="K19" s="357"/>
      <c r="L19" s="357"/>
    </row>
    <row r="20" spans="1:14" s="356" customFormat="1" ht="15.75" hidden="1" customHeight="1">
      <c r="A20" s="361"/>
      <c r="B20" s="361"/>
      <c r="C20" s="360">
        <v>5132</v>
      </c>
      <c r="D20" s="359" t="s">
        <v>553</v>
      </c>
      <c r="E20" s="358"/>
      <c r="F20" s="358"/>
      <c r="G20" s="357"/>
      <c r="H20" s="357">
        <f>+G20-F20</f>
        <v>0</v>
      </c>
      <c r="I20" s="357">
        <f>G20-E20</f>
        <v>0</v>
      </c>
      <c r="J20" s="358"/>
      <c r="K20" s="357"/>
      <c r="L20" s="357"/>
    </row>
    <row r="23" spans="1:14">
      <c r="B23" s="423"/>
      <c r="C23" s="424"/>
      <c r="D23" s="421" t="s">
        <v>585</v>
      </c>
      <c r="E23" s="419"/>
      <c r="F23" s="419"/>
      <c r="G23" s="420">
        <f t="shared" ref="G23:G28" si="0">E23*F23</f>
        <v>0</v>
      </c>
      <c r="H23" s="419">
        <v>1</v>
      </c>
      <c r="I23" s="420">
        <v>5500</v>
      </c>
      <c r="J23" s="420">
        <f t="shared" ref="J23:J28" si="1">H23*I23</f>
        <v>5500</v>
      </c>
      <c r="K23" s="425"/>
      <c r="L23" s="425"/>
    </row>
    <row r="24" spans="1:14">
      <c r="B24" s="423"/>
      <c r="C24" s="424"/>
      <c r="D24" s="421" t="s">
        <v>586</v>
      </c>
      <c r="E24" s="419"/>
      <c r="F24" s="419"/>
      <c r="G24" s="420">
        <f t="shared" si="0"/>
        <v>0</v>
      </c>
      <c r="H24" s="419">
        <v>1</v>
      </c>
      <c r="I24" s="420">
        <v>5500</v>
      </c>
      <c r="J24" s="420">
        <f t="shared" si="1"/>
        <v>5500</v>
      </c>
      <c r="K24" s="425"/>
      <c r="L24" s="425"/>
    </row>
    <row r="25" spans="1:14">
      <c r="B25" s="423"/>
      <c r="C25" s="424"/>
      <c r="D25" s="421" t="s">
        <v>587</v>
      </c>
      <c r="E25" s="419"/>
      <c r="F25" s="419"/>
      <c r="G25" s="420">
        <f t="shared" si="0"/>
        <v>0</v>
      </c>
      <c r="H25" s="419">
        <v>1</v>
      </c>
      <c r="I25" s="420">
        <v>5500</v>
      </c>
      <c r="J25" s="420">
        <f t="shared" si="1"/>
        <v>5500</v>
      </c>
      <c r="K25" s="425"/>
      <c r="L25" s="425"/>
    </row>
    <row r="26" spans="1:14">
      <c r="B26" s="423"/>
      <c r="C26" s="424"/>
      <c r="D26" s="421" t="s">
        <v>588</v>
      </c>
      <c r="E26" s="419"/>
      <c r="F26" s="419"/>
      <c r="G26" s="420">
        <f t="shared" si="0"/>
        <v>0</v>
      </c>
      <c r="H26" s="419">
        <v>1</v>
      </c>
      <c r="I26" s="420">
        <v>5500</v>
      </c>
      <c r="J26" s="420">
        <f t="shared" si="1"/>
        <v>5500</v>
      </c>
      <c r="K26" s="425"/>
      <c r="L26" s="425"/>
    </row>
    <row r="27" spans="1:14">
      <c r="B27" s="423"/>
      <c r="C27" s="424"/>
      <c r="D27" s="421" t="s">
        <v>589</v>
      </c>
      <c r="E27" s="419"/>
      <c r="F27" s="419"/>
      <c r="G27" s="420">
        <f t="shared" si="0"/>
        <v>0</v>
      </c>
      <c r="H27" s="419">
        <v>1</v>
      </c>
      <c r="I27" s="420">
        <v>5500</v>
      </c>
      <c r="J27" s="420">
        <f t="shared" si="1"/>
        <v>5500</v>
      </c>
      <c r="K27" s="425"/>
      <c r="L27" s="425"/>
    </row>
    <row r="28" spans="1:14">
      <c r="B28" s="423"/>
      <c r="C28" s="424"/>
      <c r="D28" s="421" t="s">
        <v>590</v>
      </c>
      <c r="E28" s="419"/>
      <c r="F28" s="419"/>
      <c r="G28" s="420">
        <f t="shared" si="0"/>
        <v>0</v>
      </c>
      <c r="H28" s="419">
        <v>1</v>
      </c>
      <c r="I28" s="420">
        <v>5500</v>
      </c>
      <c r="J28" s="420">
        <f t="shared" si="1"/>
        <v>5500</v>
      </c>
      <c r="K28" s="425"/>
      <c r="L28" s="425"/>
    </row>
    <row r="29" spans="1:14" ht="14.25">
      <c r="J29" s="422">
        <f>SUM(J23:J28)</f>
        <v>33000</v>
      </c>
    </row>
  </sheetData>
  <mergeCells count="9">
    <mergeCell ref="A15:B15"/>
    <mergeCell ref="A2:H2"/>
    <mergeCell ref="D3:I3"/>
    <mergeCell ref="A4:B4"/>
    <mergeCell ref="A5:B5"/>
    <mergeCell ref="C5:D5"/>
    <mergeCell ref="A8:A13"/>
    <mergeCell ref="B8:B10"/>
    <mergeCell ref="B11:B12"/>
  </mergeCells>
  <conditionalFormatting sqref="C6:D6">
    <cfRule type="cellIs" dxfId="3" priority="2" stopIfTrue="1" operator="equal">
      <formula>0</formula>
    </cfRule>
  </conditionalFormatting>
  <conditionalFormatting sqref="D12:D13">
    <cfRule type="cellIs" dxfId="2" priority="1" stopIfTrue="1" operator="equal">
      <formula>0</formula>
    </cfRule>
  </conditionalFormatting>
  <pageMargins left="0.19685039370078741" right="0.15748031496062992" top="0.19685039370078741" bottom="0.15748031496062992" header="0.19685039370078741" footer="0.15748031496062992"/>
  <pageSetup paperSize="9" scale="80" orientation="landscape" verticalDpi="1200" r:id="rId1"/>
  <headerFooter alignWithMargins="0">
    <oddFooter>&amp;R&amp;8&amp;P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0"/>
  <sheetViews>
    <sheetView topLeftCell="B7" zoomScaleNormal="100" workbookViewId="0">
      <selection activeCell="K18" sqref="K18:L18"/>
    </sheetView>
  </sheetViews>
  <sheetFormatPr defaultRowHeight="13.5"/>
  <cols>
    <col min="1" max="1" width="9.140625" style="355"/>
    <col min="2" max="2" width="12.28515625" style="355" customWidth="1"/>
    <col min="3" max="3" width="6.7109375" style="354" customWidth="1"/>
    <col min="4" max="4" width="45.5703125" style="353" customWidth="1"/>
    <col min="5" max="6" width="11.7109375" style="352" customWidth="1"/>
    <col min="7" max="7" width="11" style="352" customWidth="1"/>
    <col min="8" max="8" width="12.5703125" style="352" customWidth="1"/>
    <col min="9" max="9" width="14.7109375" style="352" customWidth="1"/>
    <col min="10" max="10" width="32" style="352" customWidth="1"/>
    <col min="11" max="12" width="11" style="352" customWidth="1"/>
    <col min="13" max="16384" width="9.140625" style="351"/>
  </cols>
  <sheetData>
    <row r="1" spans="1:14" ht="21.75" customHeight="1">
      <c r="A1" s="415"/>
      <c r="B1" s="415"/>
      <c r="J1" s="417" t="s">
        <v>584</v>
      </c>
    </row>
    <row r="2" spans="1:14" s="415" customFormat="1" ht="25.5" customHeight="1" thickBot="1">
      <c r="A2" s="813" t="s">
        <v>583</v>
      </c>
      <c r="B2" s="813"/>
      <c r="C2" s="813"/>
      <c r="D2" s="813"/>
      <c r="E2" s="813"/>
      <c r="F2" s="813"/>
      <c r="G2" s="813"/>
      <c r="H2" s="813"/>
      <c r="I2" s="418"/>
      <c r="J2" s="417" t="s">
        <v>582</v>
      </c>
      <c r="K2" s="416"/>
      <c r="L2" s="416"/>
    </row>
    <row r="3" spans="1:14" s="410" customFormat="1" ht="16.5">
      <c r="A3" s="414" t="s">
        <v>581</v>
      </c>
      <c r="B3" s="413" t="s">
        <v>580</v>
      </c>
      <c r="C3" s="412"/>
      <c r="D3" s="814"/>
      <c r="E3" s="814"/>
      <c r="F3" s="814"/>
      <c r="G3" s="814"/>
      <c r="H3" s="814"/>
      <c r="I3" s="814"/>
      <c r="J3" s="411"/>
    </row>
    <row r="4" spans="1:14" s="354" customFormat="1">
      <c r="A4" s="815"/>
      <c r="B4" s="815"/>
      <c r="C4" s="409"/>
      <c r="D4" s="408"/>
      <c r="E4" s="407"/>
      <c r="F4" s="407"/>
      <c r="H4" s="406" t="s">
        <v>579</v>
      </c>
      <c r="I4" s="405"/>
    </row>
    <row r="5" spans="1:14" s="354" customFormat="1" ht="13.5" customHeight="1">
      <c r="A5" s="812" t="s">
        <v>563</v>
      </c>
      <c r="B5" s="812"/>
      <c r="C5" s="816"/>
      <c r="D5" s="817"/>
      <c r="E5" s="404" t="s">
        <v>578</v>
      </c>
      <c r="F5" s="404" t="s">
        <v>577</v>
      </c>
      <c r="G5" s="402" t="s">
        <v>0</v>
      </c>
      <c r="H5" s="403"/>
      <c r="I5" s="403"/>
      <c r="J5" s="398"/>
      <c r="K5" s="402" t="s">
        <v>1</v>
      </c>
      <c r="L5" s="402" t="s">
        <v>21</v>
      </c>
    </row>
    <row r="6" spans="1:14" s="354" customFormat="1" ht="63.75">
      <c r="A6" s="401" t="s">
        <v>561</v>
      </c>
      <c r="B6" s="401" t="s">
        <v>560</v>
      </c>
      <c r="C6" s="400" t="s">
        <v>576</v>
      </c>
      <c r="D6" s="400" t="s">
        <v>575</v>
      </c>
      <c r="E6" s="398" t="s">
        <v>574</v>
      </c>
      <c r="F6" s="399" t="s">
        <v>573</v>
      </c>
      <c r="G6" s="398" t="s">
        <v>569</v>
      </c>
      <c r="H6" s="398" t="s">
        <v>572</v>
      </c>
      <c r="I6" s="398" t="s">
        <v>571</v>
      </c>
      <c r="J6" s="398" t="s">
        <v>570</v>
      </c>
      <c r="K6" s="398" t="s">
        <v>569</v>
      </c>
      <c r="L6" s="398" t="s">
        <v>569</v>
      </c>
    </row>
    <row r="7" spans="1:14" s="383" customFormat="1">
      <c r="A7" s="397">
        <v>1</v>
      </c>
      <c r="B7" s="397">
        <v>2</v>
      </c>
      <c r="C7" s="396">
        <v>3</v>
      </c>
      <c r="D7" s="396">
        <v>4</v>
      </c>
      <c r="E7" s="396">
        <v>5</v>
      </c>
      <c r="F7" s="396">
        <v>6</v>
      </c>
      <c r="G7" s="396">
        <v>7</v>
      </c>
      <c r="H7" s="396">
        <v>8</v>
      </c>
      <c r="I7" s="396">
        <v>9</v>
      </c>
      <c r="J7" s="396">
        <v>10</v>
      </c>
      <c r="K7" s="396">
        <v>7</v>
      </c>
      <c r="L7" s="396">
        <v>7</v>
      </c>
    </row>
    <row r="8" spans="1:14" s="370" customFormat="1" ht="14.25" customHeight="1">
      <c r="A8" s="818"/>
      <c r="B8" s="820"/>
      <c r="C8" s="395"/>
      <c r="D8" s="394" t="s">
        <v>568</v>
      </c>
      <c r="E8" s="364">
        <v>228</v>
      </c>
      <c r="F8" s="364">
        <v>228</v>
      </c>
      <c r="G8" s="364">
        <v>228</v>
      </c>
      <c r="H8" s="364">
        <f>+G8-F8</f>
        <v>0</v>
      </c>
      <c r="I8" s="364">
        <f>G8-E8</f>
        <v>0</v>
      </c>
      <c r="J8" s="364"/>
      <c r="K8" s="364">
        <v>228</v>
      </c>
      <c r="L8" s="364">
        <v>228</v>
      </c>
    </row>
    <row r="9" spans="1:14" s="370" customFormat="1" ht="13.5" customHeight="1">
      <c r="A9" s="819"/>
      <c r="B9" s="821"/>
      <c r="C9" s="392"/>
      <c r="D9" s="391"/>
      <c r="E9" s="384"/>
      <c r="F9" s="384"/>
      <c r="G9" s="384"/>
      <c r="H9" s="384">
        <f>+G9-F9</f>
        <v>0</v>
      </c>
      <c r="I9" s="384">
        <f>G9-E9</f>
        <v>0</v>
      </c>
      <c r="J9" s="384"/>
      <c r="K9" s="384"/>
      <c r="L9" s="384"/>
    </row>
    <row r="10" spans="1:14" s="370" customFormat="1" ht="47.25" customHeight="1">
      <c r="A10" s="819"/>
      <c r="B10" s="821"/>
      <c r="C10" s="392"/>
      <c r="D10" s="394" t="s">
        <v>567</v>
      </c>
      <c r="E10" s="384">
        <v>22</v>
      </c>
      <c r="F10" s="384">
        <v>22</v>
      </c>
      <c r="G10" s="384">
        <v>6</v>
      </c>
      <c r="H10" s="384">
        <f>+G10-F10</f>
        <v>-16</v>
      </c>
      <c r="I10" s="384">
        <f>G10-E10</f>
        <v>-16</v>
      </c>
      <c r="J10" s="393" t="s">
        <v>566</v>
      </c>
      <c r="K10" s="384">
        <v>6</v>
      </c>
      <c r="L10" s="384">
        <v>6</v>
      </c>
    </row>
    <row r="11" spans="1:14" s="390" customFormat="1" ht="14.25" customHeight="1">
      <c r="A11" s="819"/>
      <c r="B11" s="821"/>
      <c r="C11" s="392"/>
      <c r="D11" s="391"/>
      <c r="E11" s="384"/>
      <c r="F11" s="384"/>
      <c r="G11" s="384"/>
      <c r="H11" s="384">
        <f>+G11-F11</f>
        <v>0</v>
      </c>
      <c r="I11" s="384">
        <f>G11-E11</f>
        <v>0</v>
      </c>
      <c r="J11" s="384"/>
      <c r="K11" s="384"/>
      <c r="L11" s="384"/>
      <c r="M11" s="370"/>
      <c r="N11" s="370"/>
    </row>
    <row r="12" spans="1:14" s="383" customFormat="1" ht="14.25" customHeight="1">
      <c r="A12" s="819"/>
      <c r="B12" s="821"/>
      <c r="C12" s="389"/>
      <c r="D12" s="388" t="s">
        <v>565</v>
      </c>
      <c r="E12" s="387">
        <f>+E15</f>
        <v>0</v>
      </c>
      <c r="F12" s="387">
        <f>+F15</f>
        <v>0</v>
      </c>
      <c r="G12" s="387">
        <f>+G15</f>
        <v>1000</v>
      </c>
      <c r="H12" s="387">
        <f>+G12-F12</f>
        <v>1000</v>
      </c>
      <c r="I12" s="387">
        <f>G12-E12</f>
        <v>1000</v>
      </c>
      <c r="J12" s="387"/>
      <c r="K12" s="387">
        <f>+K15</f>
        <v>0</v>
      </c>
      <c r="L12" s="387">
        <f>+L15</f>
        <v>0</v>
      </c>
      <c r="M12" s="370"/>
      <c r="N12" s="370"/>
    </row>
    <row r="13" spans="1:14" s="383" customFormat="1" ht="14.25" customHeight="1">
      <c r="A13" s="819"/>
      <c r="B13" s="386"/>
      <c r="C13" s="385"/>
      <c r="D13" s="374" t="s">
        <v>564</v>
      </c>
      <c r="E13" s="384"/>
      <c r="F13" s="384"/>
      <c r="G13" s="384"/>
      <c r="H13" s="384"/>
      <c r="I13" s="384"/>
      <c r="J13" s="384"/>
      <c r="K13" s="384"/>
      <c r="L13" s="384"/>
      <c r="M13" s="370"/>
      <c r="N13" s="370"/>
    </row>
    <row r="14" spans="1:14" ht="9.9499999999999993" customHeight="1">
      <c r="D14" s="382"/>
      <c r="E14" s="381"/>
      <c r="F14" s="381"/>
      <c r="G14" s="381"/>
      <c r="H14" s="381"/>
      <c r="I14" s="381"/>
      <c r="J14" s="381"/>
      <c r="K14" s="381"/>
      <c r="L14" s="381"/>
      <c r="M14" s="370"/>
      <c r="N14" s="370"/>
    </row>
    <row r="15" spans="1:14" s="377" customFormat="1" ht="28.5">
      <c r="A15" s="812" t="s">
        <v>563</v>
      </c>
      <c r="B15" s="812"/>
      <c r="C15" s="380"/>
      <c r="D15" s="379" t="s">
        <v>562</v>
      </c>
      <c r="E15" s="378">
        <f>SUM(E17:E20)</f>
        <v>0</v>
      </c>
      <c r="F15" s="378">
        <f>SUM(F17:F20)</f>
        <v>0</v>
      </c>
      <c r="G15" s="378">
        <f>SUM(G17:G20)</f>
        <v>1000</v>
      </c>
      <c r="H15" s="378">
        <f>+G15-F15</f>
        <v>1000</v>
      </c>
      <c r="I15" s="378">
        <f>G15-E15</f>
        <v>1000</v>
      </c>
      <c r="J15" s="378"/>
      <c r="K15" s="378">
        <f>SUM(K17:K20)</f>
        <v>0</v>
      </c>
      <c r="L15" s="378">
        <f>SUM(L17:L20)</f>
        <v>0</v>
      </c>
      <c r="M15" s="370"/>
      <c r="N15" s="370"/>
    </row>
    <row r="16" spans="1:14" s="355" customFormat="1" ht="21" customHeight="1">
      <c r="A16" s="376" t="s">
        <v>561</v>
      </c>
      <c r="B16" s="376" t="s">
        <v>560</v>
      </c>
      <c r="C16" s="375"/>
      <c r="D16" s="374" t="s">
        <v>559</v>
      </c>
      <c r="E16" s="373"/>
      <c r="F16" s="373"/>
      <c r="G16" s="373"/>
      <c r="H16" s="373"/>
      <c r="I16" s="373"/>
      <c r="J16" s="373"/>
      <c r="K16" s="373"/>
      <c r="L16" s="373"/>
      <c r="M16" s="370"/>
      <c r="N16" s="370"/>
    </row>
    <row r="17" spans="1:14" s="363" customFormat="1" ht="24" customHeight="1">
      <c r="A17" s="372"/>
      <c r="B17" s="372"/>
      <c r="C17" s="368"/>
      <c r="D17" s="371"/>
      <c r="E17" s="366"/>
      <c r="F17" s="366"/>
      <c r="G17" s="366"/>
      <c r="H17" s="366"/>
      <c r="I17" s="366"/>
      <c r="J17" s="365"/>
      <c r="K17" s="364"/>
      <c r="L17" s="364"/>
      <c r="M17" s="370"/>
      <c r="N17" s="370"/>
    </row>
    <row r="18" spans="1:14" s="363" customFormat="1" ht="72" customHeight="1">
      <c r="A18" s="369"/>
      <c r="B18" s="369"/>
      <c r="C18" s="368">
        <v>5129</v>
      </c>
      <c r="D18" s="367" t="s">
        <v>556</v>
      </c>
      <c r="E18" s="366">
        <v>0</v>
      </c>
      <c r="F18" s="366">
        <v>0</v>
      </c>
      <c r="G18" s="366">
        <v>1000</v>
      </c>
      <c r="H18" s="366">
        <f>+G18-F18</f>
        <v>1000</v>
      </c>
      <c r="I18" s="366">
        <f>G18-E18</f>
        <v>1000</v>
      </c>
      <c r="J18" s="365" t="s">
        <v>555</v>
      </c>
      <c r="K18" s="364"/>
      <c r="L18" s="364"/>
    </row>
    <row r="19" spans="1:14" s="356" customFormat="1" ht="14.25" hidden="1">
      <c r="A19" s="362"/>
      <c r="B19" s="362"/>
      <c r="C19" s="360">
        <v>5131</v>
      </c>
      <c r="D19" s="359" t="s">
        <v>554</v>
      </c>
      <c r="E19" s="358"/>
      <c r="F19" s="358"/>
      <c r="G19" s="357"/>
      <c r="H19" s="357">
        <f>+G19-F19</f>
        <v>0</v>
      </c>
      <c r="I19" s="357">
        <f>G19-E19</f>
        <v>0</v>
      </c>
      <c r="J19" s="358"/>
      <c r="K19" s="357"/>
      <c r="L19" s="357"/>
    </row>
    <row r="20" spans="1:14" s="356" customFormat="1" ht="15.75" hidden="1" customHeight="1">
      <c r="A20" s="361"/>
      <c r="B20" s="361"/>
      <c r="C20" s="360">
        <v>5132</v>
      </c>
      <c r="D20" s="359" t="s">
        <v>553</v>
      </c>
      <c r="E20" s="358"/>
      <c r="F20" s="358"/>
      <c r="G20" s="357"/>
      <c r="H20" s="357">
        <f>+G20-F20</f>
        <v>0</v>
      </c>
      <c r="I20" s="357">
        <f>G20-E20</f>
        <v>0</v>
      </c>
      <c r="J20" s="358"/>
      <c r="K20" s="357"/>
      <c r="L20" s="357"/>
    </row>
  </sheetData>
  <mergeCells count="9">
    <mergeCell ref="A15:B15"/>
    <mergeCell ref="A2:H2"/>
    <mergeCell ref="D3:I3"/>
    <mergeCell ref="A4:B4"/>
    <mergeCell ref="A5:B5"/>
    <mergeCell ref="C5:D5"/>
    <mergeCell ref="A8:A13"/>
    <mergeCell ref="B8:B10"/>
    <mergeCell ref="B11:B12"/>
  </mergeCells>
  <conditionalFormatting sqref="C6:D6">
    <cfRule type="cellIs" dxfId="1" priority="2" stopIfTrue="1" operator="equal">
      <formula>0</formula>
    </cfRule>
  </conditionalFormatting>
  <conditionalFormatting sqref="D12:D13">
    <cfRule type="cellIs" dxfId="0" priority="1" stopIfTrue="1" operator="equal">
      <formula>0</formula>
    </cfRule>
  </conditionalFormatting>
  <pageMargins left="0.19685039370078741" right="0.15748031496062992" top="0.19685039370078741" bottom="0.15748031496062992" header="0.19685039370078741" footer="0.15748031496062992"/>
  <pageSetup paperSize="9" scale="80" orientation="landscape" verticalDpi="1200" r:id="rId1"/>
  <headerFooter alignWithMargins="0">
    <oddFooter>&amp;R&amp;8&amp;P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F52"/>
  <sheetViews>
    <sheetView topLeftCell="A35" workbookViewId="0">
      <selection activeCell="E44" sqref="E44"/>
    </sheetView>
  </sheetViews>
  <sheetFormatPr defaultRowHeight="15"/>
  <cols>
    <col min="1" max="3" width="30" customWidth="1"/>
    <col min="4" max="4" width="23.85546875" customWidth="1"/>
    <col min="5" max="5" width="30" customWidth="1"/>
    <col min="6" max="6" width="22.42578125" customWidth="1"/>
  </cols>
  <sheetData>
    <row r="2" spans="1:6" ht="17.25">
      <c r="A2" s="711" t="s">
        <v>131</v>
      </c>
      <c r="B2" s="711"/>
      <c r="C2" s="711"/>
      <c r="D2" s="711"/>
      <c r="E2" s="711"/>
      <c r="F2" s="711"/>
    </row>
    <row r="5" spans="1:6">
      <c r="A5" s="708" t="s">
        <v>130</v>
      </c>
      <c r="B5" s="708"/>
      <c r="C5" s="708"/>
      <c r="D5" s="708"/>
      <c r="E5" s="708"/>
      <c r="F5" s="708"/>
    </row>
    <row r="6" spans="1:6" ht="28.5" customHeight="1">
      <c r="A6" s="710" t="s">
        <v>385</v>
      </c>
      <c r="B6" s="710"/>
      <c r="C6" s="710"/>
      <c r="D6" s="710"/>
      <c r="E6" s="710"/>
      <c r="F6" s="710"/>
    </row>
    <row r="7" spans="1:6" ht="28.5" customHeight="1">
      <c r="A7" s="710" t="s">
        <v>386</v>
      </c>
      <c r="B7" s="710"/>
      <c r="C7" s="710"/>
      <c r="D7" s="710"/>
      <c r="E7" s="710"/>
      <c r="F7" s="710"/>
    </row>
    <row r="8" spans="1:6" ht="20.25" customHeight="1">
      <c r="A8" s="708" t="s">
        <v>127</v>
      </c>
      <c r="B8" s="708"/>
      <c r="C8" s="708"/>
      <c r="D8" s="708"/>
      <c r="E8" s="708"/>
      <c r="F8" s="708"/>
    </row>
    <row r="9" spans="1:6" ht="20.25" customHeight="1">
      <c r="A9" s="710" t="s">
        <v>387</v>
      </c>
      <c r="B9" s="710"/>
      <c r="C9" s="710"/>
      <c r="D9" s="710"/>
      <c r="E9" s="710"/>
      <c r="F9" s="710"/>
    </row>
    <row r="10" spans="1:6" ht="20.25" customHeight="1">
      <c r="A10" s="757" t="s">
        <v>388</v>
      </c>
      <c r="B10" s="710"/>
      <c r="C10" s="710"/>
      <c r="D10" s="710"/>
      <c r="E10" s="710"/>
      <c r="F10" s="710"/>
    </row>
    <row r="11" spans="1:6" ht="24" customHeight="1">
      <c r="A11" s="710" t="s">
        <v>389</v>
      </c>
      <c r="B11" s="710"/>
      <c r="C11" s="710"/>
      <c r="D11" s="710"/>
      <c r="E11" s="710"/>
      <c r="F11" s="710"/>
    </row>
    <row r="12" spans="1:6">
      <c r="A12" s="708" t="s">
        <v>123</v>
      </c>
      <c r="B12" s="708"/>
      <c r="C12" s="708"/>
      <c r="D12" s="708"/>
      <c r="E12" s="708"/>
      <c r="F12" s="708"/>
    </row>
    <row r="13" spans="1:6" ht="32.25" customHeight="1">
      <c r="A13" s="710" t="s">
        <v>390</v>
      </c>
      <c r="B13" s="710"/>
      <c r="C13" s="710"/>
      <c r="D13" s="710"/>
      <c r="E13" s="710"/>
      <c r="F13" s="710"/>
    </row>
    <row r="14" spans="1:6" ht="19.5" customHeight="1">
      <c r="A14" s="710" t="s">
        <v>391</v>
      </c>
      <c r="B14" s="710"/>
      <c r="C14" s="710"/>
      <c r="D14" s="710"/>
      <c r="E14" s="710"/>
      <c r="F14" s="710"/>
    </row>
    <row r="15" spans="1:6">
      <c r="A15" s="757" t="s">
        <v>120</v>
      </c>
      <c r="B15" s="710"/>
      <c r="C15" s="710"/>
      <c r="D15" s="710"/>
      <c r="E15" s="710"/>
      <c r="F15" s="710"/>
    </row>
    <row r="16" spans="1:6" ht="25.5" customHeight="1">
      <c r="A16" s="709" t="s">
        <v>392</v>
      </c>
      <c r="B16" s="709"/>
      <c r="C16" s="709"/>
      <c r="D16" s="709"/>
      <c r="E16" s="709"/>
      <c r="F16" s="709"/>
    </row>
    <row r="17" spans="1:6" ht="120" customHeight="1">
      <c r="A17" s="757" t="s">
        <v>393</v>
      </c>
      <c r="B17" s="710"/>
      <c r="C17" s="710"/>
      <c r="D17" s="710"/>
      <c r="E17" s="710"/>
      <c r="F17" s="710"/>
    </row>
    <row r="18" spans="1:6" ht="20.25">
      <c r="A18" s="709" t="s">
        <v>394</v>
      </c>
      <c r="B18" s="709"/>
      <c r="C18" s="709"/>
      <c r="D18" s="709"/>
      <c r="E18" s="709"/>
      <c r="F18" s="709"/>
    </row>
    <row r="19" spans="1:6" ht="27" customHeight="1">
      <c r="A19" s="757" t="s">
        <v>140</v>
      </c>
      <c r="B19" s="710"/>
      <c r="C19" s="710"/>
      <c r="D19" s="710"/>
      <c r="E19" s="710"/>
      <c r="F19" s="710"/>
    </row>
    <row r="20" spans="1:6" ht="60" customHeight="1">
      <c r="A20" s="710" t="s">
        <v>395</v>
      </c>
      <c r="B20" s="710"/>
      <c r="C20" s="710"/>
      <c r="D20" s="710"/>
      <c r="E20" s="710"/>
      <c r="F20" s="710"/>
    </row>
    <row r="21" spans="1:6" ht="63" customHeight="1">
      <c r="A21" s="756" t="s">
        <v>114</v>
      </c>
      <c r="B21" s="756"/>
      <c r="C21" s="756" t="s">
        <v>113</v>
      </c>
      <c r="D21" s="756"/>
      <c r="E21" s="756" t="s">
        <v>112</v>
      </c>
      <c r="F21" s="756"/>
    </row>
    <row r="22" spans="1:6" ht="33.75" customHeight="1">
      <c r="A22" s="689" t="s">
        <v>396</v>
      </c>
      <c r="B22" s="689"/>
      <c r="C22" s="689"/>
      <c r="D22" s="689"/>
      <c r="E22" s="689" t="s">
        <v>397</v>
      </c>
      <c r="F22" s="689"/>
    </row>
    <row r="23" spans="1:6" ht="26.25" customHeight="1">
      <c r="A23" s="689"/>
      <c r="B23" s="689"/>
      <c r="C23" s="689"/>
      <c r="D23" s="689"/>
      <c r="E23" s="689"/>
      <c r="F23" s="689"/>
    </row>
    <row r="24" spans="1:6">
      <c r="A24" s="708" t="s">
        <v>110</v>
      </c>
      <c r="B24" s="708"/>
      <c r="C24" s="708"/>
      <c r="D24" s="708"/>
      <c r="E24" s="708"/>
      <c r="F24" s="708"/>
    </row>
    <row r="25" spans="1:6" ht="27" customHeight="1">
      <c r="A25" s="710" t="s">
        <v>398</v>
      </c>
      <c r="B25" s="710"/>
      <c r="C25" s="710"/>
      <c r="D25" s="710"/>
      <c r="E25" s="710"/>
      <c r="F25" s="710"/>
    </row>
    <row r="26" spans="1:6">
      <c r="A26" s="708" t="s">
        <v>108</v>
      </c>
      <c r="B26" s="708"/>
      <c r="C26" s="708"/>
      <c r="D26" s="708"/>
      <c r="E26" s="708"/>
      <c r="F26" s="708"/>
    </row>
    <row r="27" spans="1:6" ht="28.5" customHeight="1">
      <c r="A27" s="710" t="s">
        <v>399</v>
      </c>
      <c r="B27" s="710"/>
      <c r="C27" s="710"/>
      <c r="D27" s="710"/>
      <c r="E27" s="710"/>
      <c r="F27" s="710"/>
    </row>
    <row r="28" spans="1:6">
      <c r="A28" s="708" t="s">
        <v>106</v>
      </c>
      <c r="B28" s="708"/>
      <c r="C28" s="708"/>
      <c r="D28" s="708"/>
      <c r="E28" s="708"/>
      <c r="F28" s="708"/>
    </row>
    <row r="29" spans="1:6">
      <c r="A29" s="822" t="s">
        <v>400</v>
      </c>
      <c r="B29" s="822"/>
      <c r="C29" s="822"/>
      <c r="D29" s="822"/>
      <c r="E29" s="822"/>
      <c r="F29" s="822"/>
    </row>
    <row r="30" spans="1:6">
      <c r="A30" s="708" t="s">
        <v>104</v>
      </c>
      <c r="B30" s="708"/>
      <c r="C30" s="708"/>
      <c r="D30" s="708"/>
      <c r="E30" s="708"/>
      <c r="F30" s="708"/>
    </row>
    <row r="31" spans="1:6">
      <c r="A31" s="710" t="s">
        <v>401</v>
      </c>
      <c r="B31" s="710"/>
      <c r="C31" s="710"/>
      <c r="D31" s="710"/>
      <c r="E31" s="710"/>
      <c r="F31" s="710"/>
    </row>
    <row r="32" spans="1:6">
      <c r="A32" s="258" t="s">
        <v>333</v>
      </c>
      <c r="B32" s="280" t="s">
        <v>101</v>
      </c>
      <c r="C32" s="280" t="s">
        <v>0</v>
      </c>
      <c r="D32" s="280" t="s">
        <v>1</v>
      </c>
      <c r="E32" s="280" t="s">
        <v>21</v>
      </c>
      <c r="F32" s="280"/>
    </row>
    <row r="33" spans="1:6" ht="27">
      <c r="A33" s="254" t="s">
        <v>402</v>
      </c>
      <c r="B33" s="252" t="s">
        <v>369</v>
      </c>
      <c r="C33" s="267">
        <v>456.8</v>
      </c>
      <c r="D33" s="267">
        <v>456.8</v>
      </c>
      <c r="E33" s="267">
        <v>456.8</v>
      </c>
      <c r="F33" s="254"/>
    </row>
    <row r="34" spans="1:6" ht="18" customHeight="1">
      <c r="A34" s="254"/>
      <c r="B34" s="254"/>
      <c r="C34" s="254"/>
      <c r="D34" s="254"/>
      <c r="E34" s="254"/>
      <c r="F34" s="254"/>
    </row>
    <row r="35" spans="1:6">
      <c r="A35" s="259" t="s">
        <v>97</v>
      </c>
      <c r="B35" s="280" t="s">
        <v>95</v>
      </c>
      <c r="C35" s="280" t="s">
        <v>0</v>
      </c>
      <c r="D35" s="280" t="s">
        <v>1</v>
      </c>
      <c r="E35" s="280" t="s">
        <v>21</v>
      </c>
      <c r="F35" s="280"/>
    </row>
    <row r="36" spans="1:6">
      <c r="A36" s="254"/>
      <c r="B36" s="252" t="s">
        <v>92</v>
      </c>
      <c r="C36" s="254"/>
      <c r="D36" s="254"/>
      <c r="E36" s="254"/>
      <c r="F36" s="254"/>
    </row>
    <row r="37" spans="1:6">
      <c r="A37" s="254"/>
      <c r="B37" s="252" t="s">
        <v>92</v>
      </c>
      <c r="C37" s="254"/>
      <c r="D37" s="254"/>
      <c r="E37" s="254"/>
      <c r="F37" s="254"/>
    </row>
    <row r="38" spans="1:6">
      <c r="A38" s="254"/>
      <c r="B38" s="252" t="s">
        <v>92</v>
      </c>
      <c r="C38" s="254"/>
      <c r="D38" s="254"/>
      <c r="E38" s="252"/>
      <c r="F38" s="252"/>
    </row>
    <row r="39" spans="1:6">
      <c r="A39" s="258" t="s">
        <v>96</v>
      </c>
      <c r="B39" s="280" t="s">
        <v>95</v>
      </c>
      <c r="C39" s="280" t="s">
        <v>0</v>
      </c>
      <c r="D39" s="280" t="s">
        <v>1</v>
      </c>
      <c r="E39" s="280" t="s">
        <v>21</v>
      </c>
      <c r="F39" s="280"/>
    </row>
    <row r="40" spans="1:6">
      <c r="A40" s="254" t="s">
        <v>94</v>
      </c>
      <c r="B40" s="252" t="s">
        <v>92</v>
      </c>
      <c r="C40" s="254">
        <v>3313.2</v>
      </c>
      <c r="D40" s="254">
        <v>3313.2</v>
      </c>
      <c r="E40" s="254">
        <v>3313.2</v>
      </c>
      <c r="F40" s="254"/>
    </row>
    <row r="41" spans="1:6">
      <c r="A41" s="254" t="s">
        <v>93</v>
      </c>
      <c r="B41" s="252" t="s">
        <v>92</v>
      </c>
      <c r="C41" s="252" t="s">
        <v>92</v>
      </c>
      <c r="D41" s="252" t="s">
        <v>92</v>
      </c>
      <c r="E41" s="252" t="s">
        <v>92</v>
      </c>
      <c r="F41" s="252" t="s">
        <v>92</v>
      </c>
    </row>
    <row r="42" spans="1:6">
      <c r="A42" s="254"/>
      <c r="B42" s="252" t="s">
        <v>92</v>
      </c>
      <c r="C42" s="254"/>
      <c r="D42" s="254"/>
      <c r="E42" s="254"/>
      <c r="F42" s="254"/>
    </row>
    <row r="43" spans="1:6">
      <c r="A43" s="254"/>
      <c r="B43" s="252" t="s">
        <v>92</v>
      </c>
      <c r="C43" s="254"/>
      <c r="D43" s="254"/>
      <c r="E43" s="254"/>
      <c r="F43" s="254"/>
    </row>
    <row r="44" spans="1:6" ht="40.5">
      <c r="A44" s="254" t="s">
        <v>549</v>
      </c>
      <c r="B44" s="252" t="s">
        <v>92</v>
      </c>
      <c r="C44" s="267">
        <f>+C40</f>
        <v>3313.2</v>
      </c>
      <c r="D44" s="267">
        <f>+D40</f>
        <v>3313.2</v>
      </c>
      <c r="E44" s="267">
        <f>+E40</f>
        <v>3313.2</v>
      </c>
      <c r="F44" s="254"/>
    </row>
    <row r="45" spans="1:6" ht="27" customHeight="1">
      <c r="A45" s="708" t="s">
        <v>91</v>
      </c>
      <c r="B45" s="708"/>
      <c r="C45" s="708"/>
      <c r="D45" s="708"/>
      <c r="E45" s="708"/>
      <c r="F45" s="708"/>
    </row>
    <row r="46" spans="1:6">
      <c r="A46" s="710"/>
      <c r="B46" s="710"/>
      <c r="C46" s="710"/>
      <c r="D46" s="710"/>
      <c r="E46" s="710"/>
      <c r="F46" s="710"/>
    </row>
    <row r="47" spans="1:6" ht="27" customHeight="1">
      <c r="A47" s="708" t="s">
        <v>90</v>
      </c>
      <c r="B47" s="708"/>
      <c r="C47" s="708"/>
      <c r="D47" s="708"/>
      <c r="E47" s="708"/>
      <c r="F47" s="708"/>
    </row>
    <row r="48" spans="1:6">
      <c r="A48" s="710"/>
      <c r="B48" s="710"/>
      <c r="C48" s="710"/>
      <c r="D48" s="710"/>
      <c r="E48" s="710"/>
      <c r="F48" s="710"/>
    </row>
    <row r="49" spans="1:6">
      <c r="A49" s="708" t="s">
        <v>89</v>
      </c>
      <c r="B49" s="708"/>
      <c r="C49" s="708"/>
      <c r="D49" s="708"/>
      <c r="E49" s="708"/>
      <c r="F49" s="708"/>
    </row>
    <row r="50" spans="1:6">
      <c r="A50" s="710"/>
      <c r="B50" s="710"/>
      <c r="C50" s="710"/>
      <c r="D50" s="710"/>
      <c r="E50" s="710"/>
      <c r="F50" s="710"/>
    </row>
    <row r="52" spans="1:6" ht="15.75">
      <c r="A52" s="253"/>
      <c r="B52" s="253"/>
      <c r="C52" s="253"/>
      <c r="D52" s="253"/>
    </row>
  </sheetData>
  <mergeCells count="40">
    <mergeCell ref="A9:F9"/>
    <mergeCell ref="A2:F2"/>
    <mergeCell ref="A5:F5"/>
    <mergeCell ref="A6:F6"/>
    <mergeCell ref="A7:F7"/>
    <mergeCell ref="A8:F8"/>
    <mergeCell ref="A21:B21"/>
    <mergeCell ref="C21:D21"/>
    <mergeCell ref="E21:F21"/>
    <mergeCell ref="A10:F10"/>
    <mergeCell ref="A11:F11"/>
    <mergeCell ref="A12:F12"/>
    <mergeCell ref="A13:F13"/>
    <mergeCell ref="A14:F14"/>
    <mergeCell ref="A15:F15"/>
    <mergeCell ref="A16:F16"/>
    <mergeCell ref="A17:F17"/>
    <mergeCell ref="A18:F18"/>
    <mergeCell ref="A19:F19"/>
    <mergeCell ref="A20:F20"/>
    <mergeCell ref="A29:F29"/>
    <mergeCell ref="A22:B22"/>
    <mergeCell ref="C22:D22"/>
    <mergeCell ref="E22:F22"/>
    <mergeCell ref="A23:B23"/>
    <mergeCell ref="C23:D23"/>
    <mergeCell ref="E23:F23"/>
    <mergeCell ref="A24:F24"/>
    <mergeCell ref="A25:F25"/>
    <mergeCell ref="A26:F26"/>
    <mergeCell ref="A27:F27"/>
    <mergeCell ref="A28:F28"/>
    <mergeCell ref="A49:F49"/>
    <mergeCell ref="A50:F50"/>
    <mergeCell ref="A30:F30"/>
    <mergeCell ref="A31:F31"/>
    <mergeCell ref="A45:F45"/>
    <mergeCell ref="A46:F46"/>
    <mergeCell ref="A47:F47"/>
    <mergeCell ref="A48:F4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F52"/>
  <sheetViews>
    <sheetView topLeftCell="A29" workbookViewId="0">
      <selection activeCell="D44" sqref="D44"/>
    </sheetView>
  </sheetViews>
  <sheetFormatPr defaultRowHeight="15"/>
  <cols>
    <col min="1" max="3" width="30" customWidth="1"/>
    <col min="4" max="4" width="23.85546875" customWidth="1"/>
    <col min="5" max="5" width="30" customWidth="1"/>
    <col min="6" max="6" width="22.42578125" customWidth="1"/>
  </cols>
  <sheetData>
    <row r="2" spans="1:6" ht="17.25">
      <c r="A2" s="711" t="s">
        <v>131</v>
      </c>
      <c r="B2" s="711"/>
      <c r="C2" s="711"/>
      <c r="D2" s="711"/>
      <c r="E2" s="711"/>
      <c r="F2" s="711"/>
    </row>
    <row r="5" spans="1:6">
      <c r="A5" s="708" t="s">
        <v>130</v>
      </c>
      <c r="B5" s="708"/>
      <c r="C5" s="708"/>
      <c r="D5" s="708"/>
      <c r="E5" s="708"/>
      <c r="F5" s="708"/>
    </row>
    <row r="6" spans="1:6" ht="28.5" customHeight="1">
      <c r="A6" s="710" t="s">
        <v>385</v>
      </c>
      <c r="B6" s="710"/>
      <c r="C6" s="710"/>
      <c r="D6" s="710"/>
      <c r="E6" s="710"/>
      <c r="F6" s="710"/>
    </row>
    <row r="7" spans="1:6" ht="28.5" customHeight="1">
      <c r="A7" s="710" t="s">
        <v>386</v>
      </c>
      <c r="B7" s="710"/>
      <c r="C7" s="710"/>
      <c r="D7" s="710"/>
      <c r="E7" s="710"/>
      <c r="F7" s="710"/>
    </row>
    <row r="8" spans="1:6" ht="20.25" customHeight="1">
      <c r="A8" s="708" t="s">
        <v>127</v>
      </c>
      <c r="B8" s="708"/>
      <c r="C8" s="708"/>
      <c r="D8" s="708"/>
      <c r="E8" s="708"/>
      <c r="F8" s="708"/>
    </row>
    <row r="9" spans="1:6" ht="20.25" customHeight="1">
      <c r="A9" s="710" t="s">
        <v>387</v>
      </c>
      <c r="B9" s="710"/>
      <c r="C9" s="710"/>
      <c r="D9" s="710"/>
      <c r="E9" s="710"/>
      <c r="F9" s="710"/>
    </row>
    <row r="10" spans="1:6" ht="20.25" customHeight="1">
      <c r="A10" s="757" t="s">
        <v>388</v>
      </c>
      <c r="B10" s="710"/>
      <c r="C10" s="710"/>
      <c r="D10" s="710"/>
      <c r="E10" s="710"/>
      <c r="F10" s="710"/>
    </row>
    <row r="11" spans="1:6" ht="24" customHeight="1">
      <c r="A11" s="710" t="s">
        <v>389</v>
      </c>
      <c r="B11" s="710"/>
      <c r="C11" s="710"/>
      <c r="D11" s="710"/>
      <c r="E11" s="710"/>
      <c r="F11" s="710"/>
    </row>
    <row r="12" spans="1:6">
      <c r="A12" s="708" t="s">
        <v>123</v>
      </c>
      <c r="B12" s="708"/>
      <c r="C12" s="708"/>
      <c r="D12" s="708"/>
      <c r="E12" s="708"/>
      <c r="F12" s="708"/>
    </row>
    <row r="13" spans="1:6" ht="32.25" customHeight="1">
      <c r="A13" s="710" t="s">
        <v>411</v>
      </c>
      <c r="B13" s="710"/>
      <c r="C13" s="710"/>
      <c r="D13" s="710"/>
      <c r="E13" s="710"/>
      <c r="F13" s="710"/>
    </row>
    <row r="14" spans="1:6" ht="19.5" customHeight="1">
      <c r="A14" s="710" t="s">
        <v>410</v>
      </c>
      <c r="B14" s="710"/>
      <c r="C14" s="710"/>
      <c r="D14" s="710"/>
      <c r="E14" s="710"/>
      <c r="F14" s="710"/>
    </row>
    <row r="15" spans="1:6">
      <c r="A15" s="757" t="s">
        <v>120</v>
      </c>
      <c r="B15" s="710"/>
      <c r="C15" s="710"/>
      <c r="D15" s="710"/>
      <c r="E15" s="710"/>
      <c r="F15" s="710"/>
    </row>
    <row r="16" spans="1:6" ht="25.5" customHeight="1">
      <c r="A16" s="823" t="s">
        <v>409</v>
      </c>
      <c r="B16" s="823"/>
      <c r="C16" s="823"/>
      <c r="D16" s="823"/>
      <c r="E16" s="823"/>
      <c r="F16" s="823"/>
    </row>
    <row r="17" spans="1:6" ht="74.25" customHeight="1">
      <c r="A17" s="757" t="s">
        <v>408</v>
      </c>
      <c r="B17" s="710"/>
      <c r="C17" s="710"/>
      <c r="D17" s="710"/>
      <c r="E17" s="710"/>
      <c r="F17" s="710"/>
    </row>
    <row r="18" spans="1:6" ht="20.25">
      <c r="A18" s="709" t="s">
        <v>394</v>
      </c>
      <c r="B18" s="709"/>
      <c r="C18" s="709"/>
      <c r="D18" s="709"/>
      <c r="E18" s="709"/>
      <c r="F18" s="709"/>
    </row>
    <row r="19" spans="1:6" ht="14.25" customHeight="1">
      <c r="A19" s="757" t="s">
        <v>140</v>
      </c>
      <c r="B19" s="710"/>
      <c r="C19" s="710"/>
      <c r="D19" s="710"/>
      <c r="E19" s="710"/>
      <c r="F19" s="710"/>
    </row>
    <row r="20" spans="1:6" ht="55.5" customHeight="1">
      <c r="A20" s="710" t="s">
        <v>407</v>
      </c>
      <c r="B20" s="710"/>
      <c r="C20" s="710"/>
      <c r="D20" s="710"/>
      <c r="E20" s="710"/>
      <c r="F20" s="710"/>
    </row>
    <row r="21" spans="1:6" ht="63" customHeight="1">
      <c r="A21" s="756" t="s">
        <v>114</v>
      </c>
      <c r="B21" s="756"/>
      <c r="C21" s="756" t="s">
        <v>113</v>
      </c>
      <c r="D21" s="756"/>
      <c r="E21" s="756" t="s">
        <v>112</v>
      </c>
      <c r="F21" s="756"/>
    </row>
    <row r="22" spans="1:6" ht="33.75" customHeight="1">
      <c r="A22" s="689" t="s">
        <v>406</v>
      </c>
      <c r="B22" s="689"/>
      <c r="C22" s="689"/>
      <c r="D22" s="689"/>
      <c r="E22" s="689" t="s">
        <v>397</v>
      </c>
      <c r="F22" s="689"/>
    </row>
    <row r="23" spans="1:6" ht="26.25" customHeight="1">
      <c r="A23" s="689"/>
      <c r="B23" s="689"/>
      <c r="C23" s="689"/>
      <c r="D23" s="689"/>
      <c r="E23" s="689"/>
      <c r="F23" s="689"/>
    </row>
    <row r="24" spans="1:6">
      <c r="A24" s="708" t="s">
        <v>110</v>
      </c>
      <c r="B24" s="708"/>
      <c r="C24" s="708"/>
      <c r="D24" s="708"/>
      <c r="E24" s="708"/>
      <c r="F24" s="708"/>
    </row>
    <row r="25" spans="1:6" ht="27" customHeight="1">
      <c r="A25" s="710" t="s">
        <v>405</v>
      </c>
      <c r="B25" s="710"/>
      <c r="C25" s="710"/>
      <c r="D25" s="710"/>
      <c r="E25" s="710"/>
      <c r="F25" s="710"/>
    </row>
    <row r="26" spans="1:6">
      <c r="A26" s="708" t="s">
        <v>108</v>
      </c>
      <c r="B26" s="708"/>
      <c r="C26" s="708"/>
      <c r="D26" s="708"/>
      <c r="E26" s="708"/>
      <c r="F26" s="708"/>
    </row>
    <row r="27" spans="1:6" ht="28.5" customHeight="1">
      <c r="A27" s="710" t="s">
        <v>404</v>
      </c>
      <c r="B27" s="710"/>
      <c r="C27" s="710"/>
      <c r="D27" s="710"/>
      <c r="E27" s="710"/>
      <c r="F27" s="710"/>
    </row>
    <row r="28" spans="1:6">
      <c r="A28" s="708" t="s">
        <v>106</v>
      </c>
      <c r="B28" s="708"/>
      <c r="C28" s="708"/>
      <c r="D28" s="708"/>
      <c r="E28" s="708"/>
      <c r="F28" s="708"/>
    </row>
    <row r="29" spans="1:6">
      <c r="A29" s="822"/>
      <c r="B29" s="822"/>
      <c r="C29" s="822"/>
      <c r="D29" s="822"/>
      <c r="E29" s="822"/>
      <c r="F29" s="822"/>
    </row>
    <row r="30" spans="1:6">
      <c r="A30" s="708" t="s">
        <v>104</v>
      </c>
      <c r="B30" s="708"/>
      <c r="C30" s="708"/>
      <c r="D30" s="708"/>
      <c r="E30" s="708"/>
      <c r="F30" s="708"/>
    </row>
    <row r="31" spans="1:6">
      <c r="A31" s="710"/>
      <c r="B31" s="710"/>
      <c r="C31" s="710"/>
      <c r="D31" s="710"/>
      <c r="E31" s="710"/>
      <c r="F31" s="710"/>
    </row>
    <row r="32" spans="1:6">
      <c r="A32" s="258" t="s">
        <v>333</v>
      </c>
      <c r="B32" s="280" t="s">
        <v>101</v>
      </c>
      <c r="C32" s="280" t="s">
        <v>0</v>
      </c>
      <c r="D32" s="280" t="s">
        <v>1</v>
      </c>
      <c r="E32" s="280" t="s">
        <v>21</v>
      </c>
      <c r="F32" s="280"/>
    </row>
    <row r="33" spans="1:6">
      <c r="A33" s="254" t="s">
        <v>403</v>
      </c>
      <c r="B33" s="252" t="s">
        <v>369</v>
      </c>
      <c r="C33" s="267">
        <v>491</v>
      </c>
      <c r="D33" s="267"/>
      <c r="E33" s="267"/>
      <c r="F33" s="254"/>
    </row>
    <row r="34" spans="1:6" ht="18" customHeight="1">
      <c r="A34" s="254"/>
      <c r="B34" s="254"/>
      <c r="C34" s="254"/>
      <c r="D34" s="254"/>
      <c r="E34" s="254"/>
      <c r="F34" s="254"/>
    </row>
    <row r="35" spans="1:6">
      <c r="A35" s="259" t="s">
        <v>97</v>
      </c>
      <c r="B35" s="280" t="s">
        <v>95</v>
      </c>
      <c r="C35" s="280" t="s">
        <v>0</v>
      </c>
      <c r="D35" s="280" t="s">
        <v>1</v>
      </c>
      <c r="E35" s="280" t="s">
        <v>21</v>
      </c>
      <c r="F35" s="280"/>
    </row>
    <row r="36" spans="1:6">
      <c r="A36" s="254"/>
      <c r="B36" s="252" t="s">
        <v>92</v>
      </c>
      <c r="C36" s="254"/>
      <c r="D36" s="254"/>
      <c r="E36" s="254"/>
      <c r="F36" s="254"/>
    </row>
    <row r="37" spans="1:6">
      <c r="A37" s="254"/>
      <c r="B37" s="252" t="s">
        <v>92</v>
      </c>
      <c r="C37" s="254"/>
      <c r="D37" s="254"/>
      <c r="E37" s="254"/>
      <c r="F37" s="254"/>
    </row>
    <row r="38" spans="1:6">
      <c r="A38" s="254"/>
      <c r="B38" s="252" t="s">
        <v>92</v>
      </c>
      <c r="C38" s="254"/>
      <c r="D38" s="254"/>
      <c r="E38" s="252"/>
      <c r="F38" s="252"/>
    </row>
    <row r="39" spans="1:6">
      <c r="A39" s="258" t="s">
        <v>96</v>
      </c>
      <c r="B39" s="280" t="s">
        <v>95</v>
      </c>
      <c r="C39" s="280" t="s">
        <v>0</v>
      </c>
      <c r="D39" s="280" t="s">
        <v>1</v>
      </c>
      <c r="E39" s="280" t="s">
        <v>21</v>
      </c>
      <c r="F39" s="280"/>
    </row>
    <row r="40" spans="1:6">
      <c r="A40" s="254" t="s">
        <v>94</v>
      </c>
      <c r="B40" s="252" t="s">
        <v>92</v>
      </c>
      <c r="C40" s="350">
        <v>3908032</v>
      </c>
      <c r="D40" s="254"/>
      <c r="E40" s="254"/>
      <c r="F40" s="254"/>
    </row>
    <row r="41" spans="1:6">
      <c r="A41" s="254" t="s">
        <v>93</v>
      </c>
      <c r="B41" s="252" t="s">
        <v>92</v>
      </c>
      <c r="C41" s="256" t="s">
        <v>92</v>
      </c>
      <c r="D41" s="252" t="s">
        <v>92</v>
      </c>
      <c r="E41" s="252" t="s">
        <v>92</v>
      </c>
      <c r="F41" s="252" t="s">
        <v>92</v>
      </c>
    </row>
    <row r="42" spans="1:6">
      <c r="A42" s="254"/>
      <c r="B42" s="252" t="s">
        <v>92</v>
      </c>
      <c r="C42" s="350"/>
      <c r="D42" s="254"/>
      <c r="E42" s="254"/>
      <c r="F42" s="254"/>
    </row>
    <row r="43" spans="1:6">
      <c r="A43" s="254"/>
      <c r="B43" s="252" t="s">
        <v>92</v>
      </c>
      <c r="C43" s="350"/>
      <c r="D43" s="254"/>
      <c r="E43" s="254"/>
      <c r="F43" s="254"/>
    </row>
    <row r="44" spans="1:6" ht="40.5">
      <c r="A44" s="254" t="s">
        <v>549</v>
      </c>
      <c r="B44" s="252" t="s">
        <v>92</v>
      </c>
      <c r="C44" s="346">
        <f>+C40</f>
        <v>3908032</v>
      </c>
      <c r="D44" s="267">
        <f>+D40</f>
        <v>0</v>
      </c>
      <c r="E44" s="267">
        <f>+E40</f>
        <v>0</v>
      </c>
      <c r="F44" s="254"/>
    </row>
    <row r="45" spans="1:6" ht="27" customHeight="1">
      <c r="A45" s="708" t="s">
        <v>91</v>
      </c>
      <c r="B45" s="708"/>
      <c r="C45" s="708"/>
      <c r="D45" s="708"/>
      <c r="E45" s="708"/>
      <c r="F45" s="708"/>
    </row>
    <row r="46" spans="1:6">
      <c r="A46" s="710"/>
      <c r="B46" s="710"/>
      <c r="C46" s="710"/>
      <c r="D46" s="710"/>
      <c r="E46" s="710"/>
      <c r="F46" s="710"/>
    </row>
    <row r="47" spans="1:6" ht="27" customHeight="1">
      <c r="A47" s="708" t="s">
        <v>90</v>
      </c>
      <c r="B47" s="708"/>
      <c r="C47" s="708"/>
      <c r="D47" s="708"/>
      <c r="E47" s="708"/>
      <c r="F47" s="708"/>
    </row>
    <row r="48" spans="1:6">
      <c r="A48" s="710"/>
      <c r="B48" s="710"/>
      <c r="C48" s="710"/>
      <c r="D48" s="710"/>
      <c r="E48" s="710"/>
      <c r="F48" s="710"/>
    </row>
    <row r="49" spans="1:6">
      <c r="A49" s="708" t="s">
        <v>89</v>
      </c>
      <c r="B49" s="708"/>
      <c r="C49" s="708"/>
      <c r="D49" s="708"/>
      <c r="E49" s="708"/>
      <c r="F49" s="708"/>
    </row>
    <row r="50" spans="1:6">
      <c r="A50" s="710"/>
      <c r="B50" s="710"/>
      <c r="C50" s="710"/>
      <c r="D50" s="710"/>
      <c r="E50" s="710"/>
      <c r="F50" s="710"/>
    </row>
    <row r="52" spans="1:6" ht="15.75">
      <c r="A52" s="253"/>
      <c r="B52" s="253"/>
      <c r="C52" s="253"/>
      <c r="D52" s="253"/>
    </row>
  </sheetData>
  <mergeCells count="40">
    <mergeCell ref="A10:F10"/>
    <mergeCell ref="A11:F11"/>
    <mergeCell ref="A9:F9"/>
    <mergeCell ref="A2:F2"/>
    <mergeCell ref="A5:F5"/>
    <mergeCell ref="A6:F6"/>
    <mergeCell ref="A7:F7"/>
    <mergeCell ref="A8:F8"/>
    <mergeCell ref="A12:F12"/>
    <mergeCell ref="A13:F13"/>
    <mergeCell ref="A14:F14"/>
    <mergeCell ref="A29:F29"/>
    <mergeCell ref="A22:B22"/>
    <mergeCell ref="C22:D22"/>
    <mergeCell ref="E22:F22"/>
    <mergeCell ref="A23:B23"/>
    <mergeCell ref="C23:D23"/>
    <mergeCell ref="A28:F28"/>
    <mergeCell ref="A15:F15"/>
    <mergeCell ref="A16:F16"/>
    <mergeCell ref="A17:F17"/>
    <mergeCell ref="A18:F18"/>
    <mergeCell ref="A19:F19"/>
    <mergeCell ref="A20:F20"/>
    <mergeCell ref="A21:B21"/>
    <mergeCell ref="C21:D21"/>
    <mergeCell ref="E21:F21"/>
    <mergeCell ref="E23:F23"/>
    <mergeCell ref="A24:F24"/>
    <mergeCell ref="A25:F25"/>
    <mergeCell ref="A26:F26"/>
    <mergeCell ref="A27:F27"/>
    <mergeCell ref="A50:F50"/>
    <mergeCell ref="A30:F30"/>
    <mergeCell ref="A31:F31"/>
    <mergeCell ref="A45:F45"/>
    <mergeCell ref="A46:F46"/>
    <mergeCell ref="A47:F47"/>
    <mergeCell ref="A48:F48"/>
    <mergeCell ref="A49:F4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F52"/>
  <sheetViews>
    <sheetView topLeftCell="A35" workbookViewId="0">
      <selection activeCell="A44" sqref="A44"/>
    </sheetView>
  </sheetViews>
  <sheetFormatPr defaultRowHeight="15"/>
  <cols>
    <col min="1" max="3" width="30" customWidth="1"/>
    <col min="4" max="4" width="23.85546875" customWidth="1"/>
    <col min="5" max="5" width="30" customWidth="1"/>
    <col min="6" max="6" width="22.42578125" customWidth="1"/>
  </cols>
  <sheetData>
    <row r="2" spans="1:6" ht="17.25">
      <c r="A2" s="711" t="s">
        <v>131</v>
      </c>
      <c r="B2" s="711"/>
      <c r="C2" s="711"/>
      <c r="D2" s="711"/>
      <c r="E2" s="711"/>
      <c r="F2" s="711"/>
    </row>
    <row r="5" spans="1:6">
      <c r="A5" s="708" t="s">
        <v>130</v>
      </c>
      <c r="B5" s="708"/>
      <c r="C5" s="708"/>
      <c r="D5" s="708"/>
      <c r="E5" s="708"/>
      <c r="F5" s="708"/>
    </row>
    <row r="6" spans="1:6" ht="28.5" customHeight="1">
      <c r="A6" s="710" t="s">
        <v>385</v>
      </c>
      <c r="B6" s="710"/>
      <c r="C6" s="710"/>
      <c r="D6" s="710"/>
      <c r="E6" s="710"/>
      <c r="F6" s="710"/>
    </row>
    <row r="7" spans="1:6" ht="28.5" customHeight="1">
      <c r="A7" s="710" t="s">
        <v>386</v>
      </c>
      <c r="B7" s="710"/>
      <c r="C7" s="710"/>
      <c r="D7" s="710"/>
      <c r="E7" s="710"/>
      <c r="F7" s="710"/>
    </row>
    <row r="8" spans="1:6" ht="20.25" customHeight="1">
      <c r="A8" s="708" t="s">
        <v>127</v>
      </c>
      <c r="B8" s="708"/>
      <c r="C8" s="708"/>
      <c r="D8" s="708"/>
      <c r="E8" s="708"/>
      <c r="F8" s="708"/>
    </row>
    <row r="9" spans="1:6" ht="20.25" customHeight="1">
      <c r="A9" s="710" t="s">
        <v>387</v>
      </c>
      <c r="B9" s="710"/>
      <c r="C9" s="710"/>
      <c r="D9" s="710"/>
      <c r="E9" s="710"/>
      <c r="F9" s="710"/>
    </row>
    <row r="10" spans="1:6" ht="20.25" customHeight="1">
      <c r="A10" s="757" t="s">
        <v>388</v>
      </c>
      <c r="B10" s="710"/>
      <c r="C10" s="710"/>
      <c r="D10" s="710"/>
      <c r="E10" s="710"/>
      <c r="F10" s="710"/>
    </row>
    <row r="11" spans="1:6" ht="24" customHeight="1">
      <c r="A11" s="710" t="s">
        <v>389</v>
      </c>
      <c r="B11" s="710"/>
      <c r="C11" s="710"/>
      <c r="D11" s="710"/>
      <c r="E11" s="710"/>
      <c r="F11" s="710"/>
    </row>
    <row r="12" spans="1:6">
      <c r="A12" s="708" t="s">
        <v>123</v>
      </c>
      <c r="B12" s="708"/>
      <c r="C12" s="708"/>
      <c r="D12" s="708"/>
      <c r="E12" s="708"/>
      <c r="F12" s="708"/>
    </row>
    <row r="13" spans="1:6" ht="32.25" customHeight="1">
      <c r="A13" s="710" t="s">
        <v>418</v>
      </c>
      <c r="B13" s="710"/>
      <c r="C13" s="710"/>
      <c r="D13" s="710"/>
      <c r="E13" s="710"/>
      <c r="F13" s="710"/>
    </row>
    <row r="14" spans="1:6" ht="19.5" customHeight="1">
      <c r="A14" s="710" t="s">
        <v>410</v>
      </c>
      <c r="B14" s="710"/>
      <c r="C14" s="710"/>
      <c r="D14" s="710"/>
      <c r="E14" s="710"/>
      <c r="F14" s="710"/>
    </row>
    <row r="15" spans="1:6">
      <c r="A15" s="757" t="s">
        <v>120</v>
      </c>
      <c r="B15" s="710"/>
      <c r="C15" s="710"/>
      <c r="D15" s="710"/>
      <c r="E15" s="710"/>
      <c r="F15" s="710"/>
    </row>
    <row r="16" spans="1:6" ht="25.5" customHeight="1">
      <c r="A16" s="709" t="s">
        <v>417</v>
      </c>
      <c r="B16" s="709"/>
      <c r="C16" s="709"/>
      <c r="D16" s="709"/>
      <c r="E16" s="709"/>
      <c r="F16" s="709"/>
    </row>
    <row r="17" spans="1:6" ht="54.75" customHeight="1">
      <c r="A17" s="822" t="s">
        <v>416</v>
      </c>
      <c r="B17" s="822"/>
      <c r="C17" s="822"/>
      <c r="D17" s="822"/>
      <c r="E17" s="822"/>
      <c r="F17" s="822"/>
    </row>
    <row r="18" spans="1:6" ht="20.25">
      <c r="A18" s="709" t="s">
        <v>394</v>
      </c>
      <c r="B18" s="709"/>
      <c r="C18" s="709"/>
      <c r="D18" s="709"/>
      <c r="E18" s="709"/>
      <c r="F18" s="709"/>
    </row>
    <row r="19" spans="1:6" ht="14.25" customHeight="1">
      <c r="A19" s="757" t="s">
        <v>140</v>
      </c>
      <c r="B19" s="710"/>
      <c r="C19" s="710"/>
      <c r="D19" s="710"/>
      <c r="E19" s="710"/>
      <c r="F19" s="710"/>
    </row>
    <row r="20" spans="1:6" ht="55.5" customHeight="1">
      <c r="A20" s="710" t="s">
        <v>407</v>
      </c>
      <c r="B20" s="710"/>
      <c r="C20" s="710"/>
      <c r="D20" s="710"/>
      <c r="E20" s="710"/>
      <c r="F20" s="710"/>
    </row>
    <row r="21" spans="1:6" ht="63" customHeight="1">
      <c r="A21" s="756" t="s">
        <v>114</v>
      </c>
      <c r="B21" s="756"/>
      <c r="C21" s="756" t="s">
        <v>113</v>
      </c>
      <c r="D21" s="756"/>
      <c r="E21" s="756" t="s">
        <v>112</v>
      </c>
      <c r="F21" s="756"/>
    </row>
    <row r="22" spans="1:6" ht="33.75" customHeight="1">
      <c r="A22" s="689" t="s">
        <v>414</v>
      </c>
      <c r="B22" s="689"/>
      <c r="C22" s="689"/>
      <c r="D22" s="689"/>
      <c r="E22" s="689"/>
      <c r="F22" s="689"/>
    </row>
    <row r="23" spans="1:6" ht="26.25" customHeight="1">
      <c r="A23" s="689"/>
      <c r="B23" s="689"/>
      <c r="C23" s="689"/>
      <c r="D23" s="689"/>
      <c r="E23" s="689"/>
      <c r="F23" s="689"/>
    </row>
    <row r="24" spans="1:6">
      <c r="A24" s="708" t="s">
        <v>110</v>
      </c>
      <c r="B24" s="708"/>
      <c r="C24" s="708"/>
      <c r="D24" s="708"/>
      <c r="E24" s="708"/>
      <c r="F24" s="708"/>
    </row>
    <row r="25" spans="1:6" ht="27" customHeight="1">
      <c r="A25" s="710" t="s">
        <v>415</v>
      </c>
      <c r="B25" s="710"/>
      <c r="C25" s="710"/>
      <c r="D25" s="710"/>
      <c r="E25" s="710"/>
      <c r="F25" s="710"/>
    </row>
    <row r="26" spans="1:6">
      <c r="A26" s="708" t="s">
        <v>108</v>
      </c>
      <c r="B26" s="708"/>
      <c r="C26" s="708"/>
      <c r="D26" s="708"/>
      <c r="E26" s="708"/>
      <c r="F26" s="708"/>
    </row>
    <row r="27" spans="1:6">
      <c r="A27" s="710" t="s">
        <v>414</v>
      </c>
      <c r="B27" s="710"/>
      <c r="C27" s="710"/>
      <c r="D27" s="710"/>
      <c r="E27" s="710"/>
      <c r="F27" s="710"/>
    </row>
    <row r="28" spans="1:6">
      <c r="A28" s="708" t="s">
        <v>106</v>
      </c>
      <c r="B28" s="708"/>
      <c r="C28" s="708"/>
      <c r="D28" s="708"/>
      <c r="E28" s="708"/>
      <c r="F28" s="708"/>
    </row>
    <row r="29" spans="1:6">
      <c r="A29" s="822" t="s">
        <v>413</v>
      </c>
      <c r="B29" s="822"/>
      <c r="C29" s="822"/>
      <c r="D29" s="822"/>
      <c r="E29" s="822"/>
      <c r="F29" s="822"/>
    </row>
    <row r="30" spans="1:6">
      <c r="A30" s="708" t="s">
        <v>104</v>
      </c>
      <c r="B30" s="708"/>
      <c r="C30" s="708"/>
      <c r="D30" s="708"/>
      <c r="E30" s="708"/>
      <c r="F30" s="708"/>
    </row>
    <row r="31" spans="1:6">
      <c r="A31" s="710"/>
      <c r="B31" s="710"/>
      <c r="C31" s="710"/>
      <c r="D31" s="710"/>
      <c r="E31" s="710"/>
      <c r="F31" s="710"/>
    </row>
    <row r="32" spans="1:6">
      <c r="A32" s="258" t="s">
        <v>333</v>
      </c>
      <c r="B32" s="280" t="s">
        <v>101</v>
      </c>
      <c r="C32" s="280" t="s">
        <v>0</v>
      </c>
      <c r="D32" s="280" t="s">
        <v>1</v>
      </c>
      <c r="E32" s="280" t="s">
        <v>21</v>
      </c>
      <c r="F32" s="280"/>
    </row>
    <row r="33" spans="1:6" ht="40.5">
      <c r="A33" s="254" t="s">
        <v>412</v>
      </c>
      <c r="B33" s="252" t="s">
        <v>98</v>
      </c>
      <c r="C33" s="267">
        <v>29</v>
      </c>
      <c r="D33" s="267"/>
      <c r="E33" s="267"/>
      <c r="F33" s="254"/>
    </row>
    <row r="34" spans="1:6" ht="18" customHeight="1">
      <c r="A34" s="254"/>
      <c r="B34" s="254"/>
      <c r="C34" s="254"/>
      <c r="D34" s="254"/>
      <c r="E34" s="254"/>
      <c r="F34" s="254"/>
    </row>
    <row r="35" spans="1:6">
      <c r="A35" s="259" t="s">
        <v>97</v>
      </c>
      <c r="B35" s="280" t="s">
        <v>95</v>
      </c>
      <c r="C35" s="280" t="s">
        <v>0</v>
      </c>
      <c r="D35" s="280" t="s">
        <v>1</v>
      </c>
      <c r="E35" s="280" t="s">
        <v>21</v>
      </c>
      <c r="F35" s="280"/>
    </row>
    <row r="36" spans="1:6">
      <c r="A36" s="254"/>
      <c r="B36" s="252" t="s">
        <v>92</v>
      </c>
      <c r="C36" s="254"/>
      <c r="D36" s="254"/>
      <c r="E36" s="254"/>
      <c r="F36" s="254"/>
    </row>
    <row r="37" spans="1:6">
      <c r="A37" s="254"/>
      <c r="B37" s="252" t="s">
        <v>92</v>
      </c>
      <c r="C37" s="254"/>
      <c r="D37" s="254"/>
      <c r="E37" s="254"/>
      <c r="F37" s="254"/>
    </row>
    <row r="38" spans="1:6">
      <c r="A38" s="254"/>
      <c r="B38" s="252" t="s">
        <v>92</v>
      </c>
      <c r="C38" s="254"/>
      <c r="D38" s="254"/>
      <c r="E38" s="252"/>
      <c r="F38" s="252"/>
    </row>
    <row r="39" spans="1:6">
      <c r="A39" s="258" t="s">
        <v>96</v>
      </c>
      <c r="B39" s="280" t="s">
        <v>95</v>
      </c>
      <c r="C39" s="280" t="s">
        <v>0</v>
      </c>
      <c r="D39" s="280" t="s">
        <v>1</v>
      </c>
      <c r="E39" s="280" t="s">
        <v>21</v>
      </c>
      <c r="F39" s="280"/>
    </row>
    <row r="40" spans="1:6">
      <c r="A40" s="254" t="s">
        <v>94</v>
      </c>
      <c r="B40" s="252" t="s">
        <v>92</v>
      </c>
      <c r="C40" s="254">
        <v>19047.5</v>
      </c>
      <c r="D40" s="254"/>
      <c r="E40" s="254"/>
      <c r="F40" s="254"/>
    </row>
    <row r="41" spans="1:6">
      <c r="A41" s="254" t="s">
        <v>93</v>
      </c>
      <c r="B41" s="252" t="s">
        <v>92</v>
      </c>
      <c r="C41" s="252" t="s">
        <v>92</v>
      </c>
      <c r="D41" s="252" t="s">
        <v>92</v>
      </c>
      <c r="E41" s="252" t="s">
        <v>92</v>
      </c>
      <c r="F41" s="252" t="s">
        <v>92</v>
      </c>
    </row>
    <row r="42" spans="1:6">
      <c r="A42" s="254"/>
      <c r="B42" s="252" t="s">
        <v>92</v>
      </c>
      <c r="C42" s="254"/>
      <c r="D42" s="254"/>
      <c r="E42" s="254"/>
      <c r="F42" s="254"/>
    </row>
    <row r="43" spans="1:6">
      <c r="A43" s="254"/>
      <c r="B43" s="252" t="s">
        <v>92</v>
      </c>
      <c r="C43" s="254"/>
      <c r="D43" s="254"/>
      <c r="E43" s="254"/>
      <c r="F43" s="254"/>
    </row>
    <row r="44" spans="1:6" ht="40.5">
      <c r="A44" s="254" t="s">
        <v>549</v>
      </c>
      <c r="B44" s="252" t="s">
        <v>92</v>
      </c>
      <c r="C44" s="267">
        <f>+C40</f>
        <v>19047.5</v>
      </c>
      <c r="D44" s="267">
        <f>+D40</f>
        <v>0</v>
      </c>
      <c r="E44" s="267">
        <f>+E40</f>
        <v>0</v>
      </c>
      <c r="F44" s="254"/>
    </row>
    <row r="45" spans="1:6" ht="27" customHeight="1">
      <c r="A45" s="708" t="s">
        <v>91</v>
      </c>
      <c r="B45" s="708"/>
      <c r="C45" s="708"/>
      <c r="D45" s="708"/>
      <c r="E45" s="708"/>
      <c r="F45" s="708"/>
    </row>
    <row r="46" spans="1:6">
      <c r="A46" s="710"/>
      <c r="B46" s="710"/>
      <c r="C46" s="710"/>
      <c r="D46" s="710"/>
      <c r="E46" s="710"/>
      <c r="F46" s="710"/>
    </row>
    <row r="47" spans="1:6" ht="27" customHeight="1">
      <c r="A47" s="708" t="s">
        <v>90</v>
      </c>
      <c r="B47" s="708"/>
      <c r="C47" s="708"/>
      <c r="D47" s="708"/>
      <c r="E47" s="708"/>
      <c r="F47" s="708"/>
    </row>
    <row r="48" spans="1:6">
      <c r="A48" s="710"/>
      <c r="B48" s="710"/>
      <c r="C48" s="710"/>
      <c r="D48" s="710"/>
      <c r="E48" s="710"/>
      <c r="F48" s="710"/>
    </row>
    <row r="49" spans="1:6">
      <c r="A49" s="708" t="s">
        <v>89</v>
      </c>
      <c r="B49" s="708"/>
      <c r="C49" s="708"/>
      <c r="D49" s="708"/>
      <c r="E49" s="708"/>
      <c r="F49" s="708"/>
    </row>
    <row r="50" spans="1:6">
      <c r="A50" s="710"/>
      <c r="B50" s="710"/>
      <c r="C50" s="710"/>
      <c r="D50" s="710"/>
      <c r="E50" s="710"/>
      <c r="F50" s="710"/>
    </row>
    <row r="52" spans="1:6" ht="15.75">
      <c r="A52" s="253"/>
      <c r="B52" s="253"/>
      <c r="C52" s="253"/>
      <c r="D52" s="253"/>
    </row>
  </sheetData>
  <mergeCells count="40">
    <mergeCell ref="A10:F10"/>
    <mergeCell ref="A11:F11"/>
    <mergeCell ref="A9:F9"/>
    <mergeCell ref="A2:F2"/>
    <mergeCell ref="A5:F5"/>
    <mergeCell ref="A6:F6"/>
    <mergeCell ref="A7:F7"/>
    <mergeCell ref="A8:F8"/>
    <mergeCell ref="A12:F12"/>
    <mergeCell ref="A13:F13"/>
    <mergeCell ref="A14:F14"/>
    <mergeCell ref="A29:F29"/>
    <mergeCell ref="A22:B22"/>
    <mergeCell ref="C22:D22"/>
    <mergeCell ref="E22:F22"/>
    <mergeCell ref="A23:B23"/>
    <mergeCell ref="C23:D23"/>
    <mergeCell ref="A28:F28"/>
    <mergeCell ref="A15:F15"/>
    <mergeCell ref="A16:F16"/>
    <mergeCell ref="A17:F17"/>
    <mergeCell ref="A18:F18"/>
    <mergeCell ref="A19:F19"/>
    <mergeCell ref="A20:F20"/>
    <mergeCell ref="A21:B21"/>
    <mergeCell ref="C21:D21"/>
    <mergeCell ref="E21:F21"/>
    <mergeCell ref="E23:F23"/>
    <mergeCell ref="A24:F24"/>
    <mergeCell ref="A25:F25"/>
    <mergeCell ref="A26:F26"/>
    <mergeCell ref="A27:F27"/>
    <mergeCell ref="A50:F50"/>
    <mergeCell ref="A30:F30"/>
    <mergeCell ref="A31:F31"/>
    <mergeCell ref="A45:F45"/>
    <mergeCell ref="A46:F46"/>
    <mergeCell ref="A47:F47"/>
    <mergeCell ref="A48:F48"/>
    <mergeCell ref="A49:F4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31"/>
  <sheetViews>
    <sheetView topLeftCell="A4" zoomScaleNormal="100" workbookViewId="0">
      <pane xSplit="3" topLeftCell="D1" activePane="topRight" state="frozen"/>
      <selection pane="topRight" activeCell="K7" sqref="K7"/>
    </sheetView>
  </sheetViews>
  <sheetFormatPr defaultRowHeight="40.5" customHeight="1"/>
  <cols>
    <col min="1" max="1" width="6.42578125" style="9" customWidth="1"/>
    <col min="2" max="2" width="7.85546875" style="24" customWidth="1"/>
    <col min="3" max="3" width="68" style="42" customWidth="1"/>
    <col min="4" max="4" width="11.7109375" style="39" customWidth="1"/>
    <col min="5" max="5" width="13.140625" style="39" customWidth="1"/>
    <col min="6" max="6" width="12.5703125" style="39" customWidth="1"/>
    <col min="7" max="7" width="10.7109375" style="17" customWidth="1"/>
    <col min="8" max="8" width="9" style="17" customWidth="1"/>
    <col min="9" max="9" width="9.140625" style="18" customWidth="1"/>
    <col min="10" max="10" width="9.85546875" style="18" customWidth="1"/>
    <col min="11" max="13" width="12.7109375" style="7" customWidth="1"/>
    <col min="14" max="15" width="9.85546875" style="5" customWidth="1"/>
    <col min="16" max="16" width="8.5703125" style="12" customWidth="1"/>
    <col min="17" max="17" width="10.7109375" style="12" customWidth="1"/>
    <col min="18" max="18" width="11.85546875" style="7" customWidth="1"/>
    <col min="19" max="20" width="13.85546875" style="7" customWidth="1"/>
    <col min="21" max="21" width="11.140625" style="5" customWidth="1"/>
    <col min="22" max="22" width="9.7109375" style="5" customWidth="1"/>
    <col min="23" max="23" width="9.85546875" style="12" customWidth="1"/>
    <col min="24" max="24" width="9.5703125" style="12" customWidth="1"/>
  </cols>
  <sheetData>
    <row r="1" spans="1:24" s="1" customFormat="1" ht="20.25" customHeight="1">
      <c r="A1" s="2" t="s">
        <v>4</v>
      </c>
      <c r="B1" s="2"/>
      <c r="C1" s="2"/>
      <c r="D1" s="16"/>
      <c r="E1" s="16"/>
      <c r="F1" s="16"/>
      <c r="G1" s="2"/>
      <c r="H1" s="2"/>
      <c r="I1" s="48"/>
      <c r="J1" s="48"/>
      <c r="K1" s="16"/>
      <c r="L1" s="16"/>
      <c r="M1" s="16"/>
      <c r="N1" s="4"/>
      <c r="O1" s="4"/>
      <c r="P1" s="11"/>
      <c r="Q1" s="11"/>
      <c r="R1" s="16"/>
      <c r="S1" s="16"/>
      <c r="T1" s="16"/>
      <c r="U1" s="4"/>
      <c r="V1" s="4"/>
      <c r="W1" s="11"/>
      <c r="X1" s="11"/>
    </row>
    <row r="2" spans="1:24" s="1" customFormat="1" ht="9" customHeight="1" thickBot="1">
      <c r="A2" s="8"/>
      <c r="B2" s="19"/>
      <c r="C2" s="41"/>
      <c r="D2" s="16"/>
      <c r="E2" s="16"/>
      <c r="F2" s="16"/>
      <c r="G2" s="2"/>
      <c r="H2" s="2"/>
      <c r="I2" s="48"/>
      <c r="J2" s="48"/>
      <c r="K2" s="16"/>
      <c r="L2" s="16"/>
      <c r="M2" s="16"/>
      <c r="N2" s="4"/>
      <c r="O2" s="4"/>
      <c r="P2" s="11"/>
      <c r="Q2" s="11"/>
      <c r="R2" s="16"/>
      <c r="S2" s="16"/>
      <c r="T2" s="16"/>
      <c r="U2" s="4"/>
      <c r="V2" s="4"/>
      <c r="W2" s="11"/>
      <c r="X2" s="11"/>
    </row>
    <row r="3" spans="1:24" ht="24" customHeight="1">
      <c r="A3" s="646" t="s">
        <v>2</v>
      </c>
      <c r="B3" s="647"/>
      <c r="C3" s="650" t="s">
        <v>36</v>
      </c>
      <c r="D3" s="653" t="s">
        <v>8</v>
      </c>
      <c r="E3" s="654"/>
      <c r="F3" s="654"/>
      <c r="G3" s="655"/>
      <c r="H3" s="655"/>
      <c r="I3" s="655"/>
      <c r="J3" s="655"/>
      <c r="K3" s="666" t="s">
        <v>38</v>
      </c>
      <c r="L3" s="667"/>
      <c r="M3" s="667"/>
      <c r="N3" s="668"/>
      <c r="O3" s="668"/>
      <c r="P3" s="668"/>
      <c r="Q3" s="668"/>
      <c r="R3" s="678" t="s">
        <v>39</v>
      </c>
      <c r="S3" s="679"/>
      <c r="T3" s="679"/>
      <c r="U3" s="680"/>
      <c r="V3" s="680"/>
      <c r="W3" s="680"/>
      <c r="X3" s="680"/>
    </row>
    <row r="4" spans="1:24" ht="40.5" customHeight="1">
      <c r="A4" s="648"/>
      <c r="B4" s="649"/>
      <c r="C4" s="651"/>
      <c r="D4" s="656" t="s">
        <v>3</v>
      </c>
      <c r="E4" s="662" t="s">
        <v>83</v>
      </c>
      <c r="F4" s="664" t="s">
        <v>82</v>
      </c>
      <c r="G4" s="658" t="s">
        <v>7</v>
      </c>
      <c r="H4" s="660" t="s">
        <v>79</v>
      </c>
      <c r="I4" s="660" t="s">
        <v>5</v>
      </c>
      <c r="J4" s="660" t="s">
        <v>6</v>
      </c>
      <c r="K4" s="669" t="s">
        <v>3</v>
      </c>
      <c r="L4" s="676" t="s">
        <v>81</v>
      </c>
      <c r="M4" s="676" t="s">
        <v>84</v>
      </c>
      <c r="N4" s="671" t="s">
        <v>7</v>
      </c>
      <c r="O4" s="675" t="s">
        <v>80</v>
      </c>
      <c r="P4" s="673" t="s">
        <v>5</v>
      </c>
      <c r="Q4" s="673" t="s">
        <v>6</v>
      </c>
      <c r="R4" s="681" t="s">
        <v>3</v>
      </c>
      <c r="S4" s="687" t="s">
        <v>81</v>
      </c>
      <c r="T4" s="687" t="s">
        <v>85</v>
      </c>
      <c r="U4" s="683" t="s">
        <v>7</v>
      </c>
      <c r="V4" s="683" t="s">
        <v>79</v>
      </c>
      <c r="W4" s="685" t="s">
        <v>5</v>
      </c>
      <c r="X4" s="685" t="s">
        <v>6</v>
      </c>
    </row>
    <row r="5" spans="1:24" s="25" customFormat="1" ht="84" customHeight="1" thickBot="1">
      <c r="A5" s="648"/>
      <c r="B5" s="649"/>
      <c r="C5" s="652"/>
      <c r="D5" s="657"/>
      <c r="E5" s="663"/>
      <c r="F5" s="665"/>
      <c r="G5" s="659"/>
      <c r="H5" s="661"/>
      <c r="I5" s="661"/>
      <c r="J5" s="661"/>
      <c r="K5" s="670"/>
      <c r="L5" s="677"/>
      <c r="M5" s="677"/>
      <c r="N5" s="672"/>
      <c r="O5" s="672"/>
      <c r="P5" s="674"/>
      <c r="Q5" s="674"/>
      <c r="R5" s="682"/>
      <c r="S5" s="688"/>
      <c r="T5" s="688"/>
      <c r="U5" s="684"/>
      <c r="V5" s="684"/>
      <c r="W5" s="686"/>
      <c r="X5" s="686"/>
    </row>
    <row r="6" spans="1:24" s="21" customFormat="1" ht="40.5" customHeight="1" thickBot="1">
      <c r="A6" s="198"/>
      <c r="B6" s="199"/>
      <c r="C6" s="177"/>
      <c r="D6" s="190">
        <f t="shared" ref="D6:X6" si="0">D7+D12+D15+D21+D28</f>
        <v>7695744.6960000005</v>
      </c>
      <c r="E6" s="191">
        <f t="shared" si="0"/>
        <v>3313.2</v>
      </c>
      <c r="F6" s="191">
        <f t="shared" si="0"/>
        <v>6543109.2000000002</v>
      </c>
      <c r="G6" s="191">
        <f t="shared" si="0"/>
        <v>1060755.0160000001</v>
      </c>
      <c r="H6" s="191">
        <f t="shared" si="0"/>
        <v>34000</v>
      </c>
      <c r="I6" s="191">
        <f t="shared" si="0"/>
        <v>0</v>
      </c>
      <c r="J6" s="192">
        <f t="shared" si="0"/>
        <v>0</v>
      </c>
      <c r="K6" s="190">
        <f t="shared" si="0"/>
        <v>3924233.7139999997</v>
      </c>
      <c r="L6" s="191">
        <f t="shared" si="0"/>
        <v>3313.2</v>
      </c>
      <c r="M6" s="191">
        <f t="shared" si="0"/>
        <v>3408314.5999999996</v>
      </c>
      <c r="N6" s="191">
        <f t="shared" si="0"/>
        <v>512605.91400000005</v>
      </c>
      <c r="O6" s="191">
        <f t="shared" si="0"/>
        <v>0</v>
      </c>
      <c r="P6" s="191">
        <f t="shared" si="0"/>
        <v>0</v>
      </c>
      <c r="Q6" s="192">
        <f t="shared" si="0"/>
        <v>0</v>
      </c>
      <c r="R6" s="193">
        <f t="shared" si="0"/>
        <v>3998709.5159999998</v>
      </c>
      <c r="S6" s="191">
        <f t="shared" si="0"/>
        <v>3313.2</v>
      </c>
      <c r="T6" s="191">
        <f t="shared" si="0"/>
        <v>2383350.6</v>
      </c>
      <c r="U6" s="191">
        <f t="shared" si="0"/>
        <v>1612045.716</v>
      </c>
      <c r="V6" s="191">
        <f t="shared" si="0"/>
        <v>0</v>
      </c>
      <c r="W6" s="191">
        <f t="shared" si="0"/>
        <v>0</v>
      </c>
      <c r="X6" s="192">
        <f t="shared" si="0"/>
        <v>0</v>
      </c>
    </row>
    <row r="7" spans="1:24" s="6" customFormat="1" ht="24" customHeight="1" thickBot="1">
      <c r="A7" s="200">
        <v>1016</v>
      </c>
      <c r="B7" s="201"/>
      <c r="C7" s="194" t="s">
        <v>31</v>
      </c>
      <c r="D7" s="442">
        <f>SUM(D8:D11)</f>
        <v>82197.279999999999</v>
      </c>
      <c r="E7" s="443">
        <f t="shared" ref="E7:J7" si="1">E8+E18</f>
        <v>0</v>
      </c>
      <c r="F7" s="443">
        <f t="shared" si="1"/>
        <v>0</v>
      </c>
      <c r="G7" s="443">
        <f t="shared" si="1"/>
        <v>27630</v>
      </c>
      <c r="H7" s="443">
        <f t="shared" si="1"/>
        <v>0</v>
      </c>
      <c r="I7" s="443">
        <f t="shared" si="1"/>
        <v>0</v>
      </c>
      <c r="J7" s="444">
        <f t="shared" si="1"/>
        <v>0</v>
      </c>
      <c r="K7" s="187">
        <f t="shared" ref="K7:X7" si="2">SUM(K8:K11)</f>
        <v>105785.46</v>
      </c>
      <c r="L7" s="188">
        <f t="shared" si="2"/>
        <v>0</v>
      </c>
      <c r="M7" s="188">
        <f t="shared" si="2"/>
        <v>0</v>
      </c>
      <c r="N7" s="188">
        <f t="shared" si="2"/>
        <v>105785.46</v>
      </c>
      <c r="O7" s="188">
        <f t="shared" si="2"/>
        <v>0</v>
      </c>
      <c r="P7" s="188">
        <f t="shared" si="2"/>
        <v>0</v>
      </c>
      <c r="Q7" s="189">
        <f t="shared" si="2"/>
        <v>0</v>
      </c>
      <c r="R7" s="449">
        <f t="shared" si="2"/>
        <v>37309.699999999997</v>
      </c>
      <c r="S7" s="450">
        <f t="shared" si="2"/>
        <v>0</v>
      </c>
      <c r="T7" s="450">
        <f t="shared" si="2"/>
        <v>0</v>
      </c>
      <c r="U7" s="450">
        <f t="shared" si="2"/>
        <v>37309.699999999997</v>
      </c>
      <c r="V7" s="450">
        <f t="shared" si="2"/>
        <v>0</v>
      </c>
      <c r="W7" s="450">
        <f t="shared" si="2"/>
        <v>0</v>
      </c>
      <c r="X7" s="451">
        <f t="shared" si="2"/>
        <v>0</v>
      </c>
    </row>
    <row r="8" spans="1:24" s="6" customFormat="1" ht="36.75" customHeight="1">
      <c r="A8" s="593"/>
      <c r="B8" s="84">
        <v>11003</v>
      </c>
      <c r="C8" s="155" t="s">
        <v>59</v>
      </c>
      <c r="D8" s="445">
        <f t="shared" ref="D8:D14" si="3">SUM(G8:J8)</f>
        <v>22652.5</v>
      </c>
      <c r="E8" s="446"/>
      <c r="F8" s="446"/>
      <c r="G8" s="447">
        <f>AMPOP!F10</f>
        <v>22652.5</v>
      </c>
      <c r="H8" s="447"/>
      <c r="I8" s="446"/>
      <c r="J8" s="448"/>
      <c r="K8" s="52">
        <f>SUM(L8:Q8)</f>
        <v>12919.7</v>
      </c>
      <c r="L8" s="53"/>
      <c r="M8" s="53"/>
      <c r="N8" s="163">
        <f>AMPOP!G10</f>
        <v>12919.7</v>
      </c>
      <c r="O8" s="163"/>
      <c r="P8" s="51"/>
      <c r="Q8" s="165"/>
      <c r="R8" s="52">
        <f>SUM(S8:X8)</f>
        <v>8136.5</v>
      </c>
      <c r="S8" s="53"/>
      <c r="T8" s="53"/>
      <c r="U8" s="163">
        <f>AMPOP!H10</f>
        <v>8136.5</v>
      </c>
      <c r="V8" s="51"/>
      <c r="W8" s="51"/>
      <c r="X8" s="165"/>
    </row>
    <row r="9" spans="1:24" s="6" customFormat="1" ht="32.25" customHeight="1">
      <c r="A9" s="133"/>
      <c r="B9" s="84">
        <v>11004</v>
      </c>
      <c r="C9" s="155" t="s">
        <v>61</v>
      </c>
      <c r="D9" s="54">
        <f t="shared" si="3"/>
        <v>7003.38</v>
      </c>
      <c r="E9" s="51"/>
      <c r="F9" s="51"/>
      <c r="G9" s="163">
        <f>AMPOP!F11</f>
        <v>7003.38</v>
      </c>
      <c r="H9" s="163"/>
      <c r="I9" s="51"/>
      <c r="J9" s="165"/>
      <c r="K9" s="52">
        <f t="shared" ref="K9:K11" si="4">SUM(L9:Q9)</f>
        <v>3466.96</v>
      </c>
      <c r="L9" s="53"/>
      <c r="M9" s="53"/>
      <c r="N9" s="163">
        <f>AMPOP!G11</f>
        <v>3466.96</v>
      </c>
      <c r="O9" s="163"/>
      <c r="P9" s="51"/>
      <c r="Q9" s="165"/>
      <c r="R9" s="52">
        <f t="shared" ref="R9:R11" si="5">SUM(S9:X9)</f>
        <v>0</v>
      </c>
      <c r="S9" s="53"/>
      <c r="T9" s="53"/>
      <c r="U9" s="163">
        <f>AMPOP!H11</f>
        <v>0</v>
      </c>
      <c r="V9" s="51"/>
      <c r="W9" s="51"/>
      <c r="X9" s="165"/>
    </row>
    <row r="10" spans="1:24" s="6" customFormat="1" ht="22.5" customHeight="1">
      <c r="A10" s="133"/>
      <c r="B10" s="84">
        <v>11005</v>
      </c>
      <c r="C10" s="155" t="s">
        <v>52</v>
      </c>
      <c r="D10" s="54">
        <f t="shared" si="3"/>
        <v>34886.400000000001</v>
      </c>
      <c r="E10" s="51"/>
      <c r="F10" s="51"/>
      <c r="G10" s="163">
        <f>AMPOP!F12</f>
        <v>34886.400000000001</v>
      </c>
      <c r="H10" s="163"/>
      <c r="I10" s="51"/>
      <c r="J10" s="165"/>
      <c r="K10" s="52">
        <f t="shared" si="4"/>
        <v>47968.800000000003</v>
      </c>
      <c r="L10" s="53"/>
      <c r="M10" s="53"/>
      <c r="N10" s="163">
        <f>AMPOP!G12</f>
        <v>47968.800000000003</v>
      </c>
      <c r="O10" s="163"/>
      <c r="P10" s="51"/>
      <c r="Q10" s="165"/>
      <c r="R10" s="52">
        <f t="shared" si="5"/>
        <v>17443.2</v>
      </c>
      <c r="S10" s="53"/>
      <c r="T10" s="53"/>
      <c r="U10" s="163">
        <f>AMPOP!H12</f>
        <v>17443.2</v>
      </c>
      <c r="V10" s="51"/>
      <c r="W10" s="51"/>
      <c r="X10" s="165"/>
    </row>
    <row r="11" spans="1:24" s="6" customFormat="1" ht="29.25" customHeight="1">
      <c r="A11" s="133"/>
      <c r="B11" s="84">
        <v>11006</v>
      </c>
      <c r="C11" s="155" t="s">
        <v>67</v>
      </c>
      <c r="D11" s="54">
        <f t="shared" si="3"/>
        <v>17655</v>
      </c>
      <c r="E11" s="51"/>
      <c r="F11" s="51"/>
      <c r="G11" s="163">
        <f>AMPOP!F13</f>
        <v>17655</v>
      </c>
      <c r="H11" s="163"/>
      <c r="I11" s="51"/>
      <c r="J11" s="165"/>
      <c r="K11" s="52">
        <f t="shared" si="4"/>
        <v>41430</v>
      </c>
      <c r="L11" s="53"/>
      <c r="M11" s="53"/>
      <c r="N11" s="163">
        <f>AMPOP!G13</f>
        <v>41430</v>
      </c>
      <c r="O11" s="163"/>
      <c r="P11" s="51"/>
      <c r="Q11" s="165"/>
      <c r="R11" s="52">
        <f t="shared" si="5"/>
        <v>11730</v>
      </c>
      <c r="S11" s="53"/>
      <c r="T11" s="53"/>
      <c r="U11" s="163">
        <f>AMPOP!H13</f>
        <v>11730</v>
      </c>
      <c r="V11" s="51"/>
      <c r="W11" s="51"/>
      <c r="X11" s="165"/>
    </row>
    <row r="12" spans="1:24" s="20" customFormat="1" ht="34.5" customHeight="1">
      <c r="A12" s="31">
        <v>1071</v>
      </c>
      <c r="B12" s="202"/>
      <c r="C12" s="156" t="s">
        <v>78</v>
      </c>
      <c r="D12" s="50">
        <f>D13+D14</f>
        <v>34000</v>
      </c>
      <c r="E12" s="49">
        <f t="shared" ref="E12:J12" si="6">E13+E14</f>
        <v>0</v>
      </c>
      <c r="F12" s="49">
        <f t="shared" si="6"/>
        <v>0</v>
      </c>
      <c r="G12" s="49">
        <f t="shared" si="6"/>
        <v>0</v>
      </c>
      <c r="H12" s="49">
        <f t="shared" si="6"/>
        <v>34000</v>
      </c>
      <c r="I12" s="49">
        <f t="shared" si="6"/>
        <v>0</v>
      </c>
      <c r="J12" s="164">
        <f t="shared" si="6"/>
        <v>0</v>
      </c>
      <c r="K12" s="50">
        <f>K13+K14</f>
        <v>0</v>
      </c>
      <c r="L12" s="49">
        <f t="shared" ref="L12:Q12" si="7">L13+L14</f>
        <v>0</v>
      </c>
      <c r="M12" s="49">
        <f t="shared" si="7"/>
        <v>0</v>
      </c>
      <c r="N12" s="49">
        <f t="shared" si="7"/>
        <v>0</v>
      </c>
      <c r="O12" s="49">
        <f t="shared" si="7"/>
        <v>0</v>
      </c>
      <c r="P12" s="49">
        <f t="shared" si="7"/>
        <v>0</v>
      </c>
      <c r="Q12" s="164">
        <f t="shared" si="7"/>
        <v>0</v>
      </c>
      <c r="R12" s="50">
        <f>R13+R14</f>
        <v>0</v>
      </c>
      <c r="S12" s="49">
        <f t="shared" ref="S12:X12" si="8">S13+S14</f>
        <v>0</v>
      </c>
      <c r="T12" s="49">
        <f t="shared" si="8"/>
        <v>0</v>
      </c>
      <c r="U12" s="49">
        <f t="shared" si="8"/>
        <v>0</v>
      </c>
      <c r="V12" s="49">
        <f t="shared" si="8"/>
        <v>0</v>
      </c>
      <c r="W12" s="49">
        <f t="shared" si="8"/>
        <v>0</v>
      </c>
      <c r="X12" s="164">
        <f t="shared" si="8"/>
        <v>0</v>
      </c>
    </row>
    <row r="13" spans="1:24" s="6" customFormat="1" ht="34.5" customHeight="1">
      <c r="A13" s="133"/>
      <c r="B13" s="126">
        <v>31002</v>
      </c>
      <c r="C13" s="157" t="str">
        <f>AMPOP!D15</f>
        <v>Շրջակա միջավայրի նախարարության տրանսպորտային սարքավորումներով հագեցվածության բարելավում</v>
      </c>
      <c r="D13" s="54">
        <f t="shared" si="3"/>
        <v>33000</v>
      </c>
      <c r="E13" s="51"/>
      <c r="F13" s="51"/>
      <c r="G13" s="163"/>
      <c r="H13" s="163">
        <f>AMPOP!F15</f>
        <v>33000</v>
      </c>
      <c r="I13" s="51"/>
      <c r="J13" s="165"/>
      <c r="K13" s="52">
        <f t="shared" ref="K13:K14" si="9">SUM(N13:Q13)</f>
        <v>0</v>
      </c>
      <c r="L13" s="53"/>
      <c r="M13" s="53"/>
      <c r="N13" s="163"/>
      <c r="O13" s="163">
        <f>AMPOP!G15</f>
        <v>0</v>
      </c>
      <c r="P13" s="51"/>
      <c r="Q13" s="165"/>
      <c r="R13" s="54">
        <f t="shared" ref="R13:R14" si="10">SUM(U13:X13)</f>
        <v>0</v>
      </c>
      <c r="S13" s="51"/>
      <c r="T13" s="51"/>
      <c r="U13" s="163"/>
      <c r="V13" s="163">
        <f>AMPOP!H15</f>
        <v>0</v>
      </c>
      <c r="W13" s="51"/>
      <c r="X13" s="165"/>
    </row>
    <row r="14" spans="1:24" s="6" customFormat="1" ht="34.5" customHeight="1">
      <c r="A14" s="133"/>
      <c r="B14" s="126">
        <v>31003</v>
      </c>
      <c r="C14" s="157" t="str">
        <f>AMPOP!D16</f>
        <v>Շրջակա միջավայրի նախարարության հատուկ սարքավորումներով հագեցվածության բարելավում</v>
      </c>
      <c r="D14" s="54">
        <f t="shared" si="3"/>
        <v>1000</v>
      </c>
      <c r="E14" s="51"/>
      <c r="F14" s="51"/>
      <c r="G14" s="163"/>
      <c r="H14" s="163">
        <f>AMPOP!F16</f>
        <v>1000</v>
      </c>
      <c r="I14" s="51"/>
      <c r="J14" s="165"/>
      <c r="K14" s="52">
        <f t="shared" si="9"/>
        <v>0</v>
      </c>
      <c r="L14" s="53"/>
      <c r="M14" s="53"/>
      <c r="N14" s="163"/>
      <c r="O14" s="163">
        <f>AMPOP!G16</f>
        <v>0</v>
      </c>
      <c r="P14" s="51"/>
      <c r="Q14" s="165"/>
      <c r="R14" s="54">
        <f t="shared" si="10"/>
        <v>0</v>
      </c>
      <c r="S14" s="51"/>
      <c r="T14" s="51"/>
      <c r="U14" s="163"/>
      <c r="V14" s="163">
        <f>AMPOP!H16</f>
        <v>0</v>
      </c>
      <c r="W14" s="51"/>
      <c r="X14" s="165"/>
    </row>
    <row r="15" spans="1:24" s="20" customFormat="1" ht="28.5">
      <c r="A15" s="31" t="s">
        <v>32</v>
      </c>
      <c r="B15" s="202"/>
      <c r="C15" s="156" t="s">
        <v>33</v>
      </c>
      <c r="D15" s="50">
        <f>SUM(D16:D20)</f>
        <v>1033125.0160000001</v>
      </c>
      <c r="E15" s="49">
        <f>SUM(E16:E20)</f>
        <v>0</v>
      </c>
      <c r="F15" s="49">
        <f t="shared" ref="F15:J15" si="11">SUM(F16:F20)</f>
        <v>0</v>
      </c>
      <c r="G15" s="49">
        <f t="shared" si="11"/>
        <v>1033125.0160000001</v>
      </c>
      <c r="H15" s="49">
        <f t="shared" si="11"/>
        <v>0</v>
      </c>
      <c r="I15" s="49">
        <f t="shared" si="11"/>
        <v>0</v>
      </c>
      <c r="J15" s="49">
        <f t="shared" si="11"/>
        <v>0</v>
      </c>
      <c r="K15" s="50">
        <f>SUM(K16:K20)</f>
        <v>406820.45400000003</v>
      </c>
      <c r="L15" s="49">
        <f>SUM(L16:L20)</f>
        <v>0</v>
      </c>
      <c r="M15" s="49">
        <f t="shared" ref="M15:Q15" si="12">SUM(M16:M20)</f>
        <v>0</v>
      </c>
      <c r="N15" s="49">
        <f t="shared" si="12"/>
        <v>406820.45400000003</v>
      </c>
      <c r="O15" s="49">
        <f t="shared" si="12"/>
        <v>0</v>
      </c>
      <c r="P15" s="49">
        <f t="shared" si="12"/>
        <v>0</v>
      </c>
      <c r="Q15" s="49">
        <f t="shared" si="12"/>
        <v>0</v>
      </c>
      <c r="R15" s="50">
        <f>SUM(R16:R20)</f>
        <v>1574736.0160000001</v>
      </c>
      <c r="S15" s="49">
        <f>SUM(S16:S20)</f>
        <v>0</v>
      </c>
      <c r="T15" s="49">
        <f t="shared" ref="T15:X15" si="13">SUM(T16:T20)</f>
        <v>0</v>
      </c>
      <c r="U15" s="49">
        <f t="shared" si="13"/>
        <v>1574736.0160000001</v>
      </c>
      <c r="V15" s="49">
        <f t="shared" si="13"/>
        <v>0</v>
      </c>
      <c r="W15" s="49">
        <f t="shared" si="13"/>
        <v>0</v>
      </c>
      <c r="X15" s="49">
        <f t="shared" si="13"/>
        <v>0</v>
      </c>
    </row>
    <row r="16" spans="1:24" s="7" customFormat="1" ht="26.25" customHeight="1">
      <c r="A16" s="32"/>
      <c r="B16" s="104">
        <v>11011</v>
      </c>
      <c r="C16" s="159" t="s">
        <v>63</v>
      </c>
      <c r="D16" s="54">
        <f t="shared" ref="D16:D17" si="14">SUM(G16:J16)</f>
        <v>114522.72</v>
      </c>
      <c r="E16" s="51"/>
      <c r="F16" s="51"/>
      <c r="G16" s="53">
        <f>AMPOP!F18</f>
        <v>114522.72</v>
      </c>
      <c r="H16" s="53"/>
      <c r="I16" s="57"/>
      <c r="J16" s="166"/>
      <c r="K16" s="52">
        <f>SUM(N16:Q16)</f>
        <v>109585.058</v>
      </c>
      <c r="L16" s="53"/>
      <c r="M16" s="53"/>
      <c r="N16" s="56">
        <f>AMPOP!G18</f>
        <v>109585.058</v>
      </c>
      <c r="O16" s="56"/>
      <c r="P16" s="55"/>
      <c r="Q16" s="179"/>
      <c r="R16" s="54">
        <f t="shared" ref="R16:R17" si="15">SUM(U16:X16)</f>
        <v>105028.32</v>
      </c>
      <c r="S16" s="51"/>
      <c r="T16" s="51"/>
      <c r="U16" s="56">
        <f>AMPOP!H18</f>
        <v>105028.32</v>
      </c>
      <c r="V16" s="56"/>
      <c r="W16" s="55"/>
      <c r="X16" s="179"/>
    </row>
    <row r="17" spans="1:24" s="7" customFormat="1" ht="21.75" customHeight="1">
      <c r="A17" s="33"/>
      <c r="B17" s="124">
        <v>11012</v>
      </c>
      <c r="C17" s="195" t="s">
        <v>64</v>
      </c>
      <c r="D17" s="54">
        <f t="shared" si="14"/>
        <v>116656.89599999999</v>
      </c>
      <c r="E17" s="51"/>
      <c r="F17" s="51"/>
      <c r="G17" s="53">
        <f>AMPOP!F19</f>
        <v>116656.89599999999</v>
      </c>
      <c r="H17" s="53"/>
      <c r="I17" s="57"/>
      <c r="J17" s="166"/>
      <c r="K17" s="52">
        <f>SUM(N17:Q17)</f>
        <v>115372.89599999999</v>
      </c>
      <c r="L17" s="53"/>
      <c r="M17" s="53"/>
      <c r="N17" s="56">
        <f>AMPOP!G19</f>
        <v>115372.89599999999</v>
      </c>
      <c r="O17" s="56"/>
      <c r="P17" s="55"/>
      <c r="Q17" s="179"/>
      <c r="R17" s="54">
        <f t="shared" si="15"/>
        <v>108196.89599999999</v>
      </c>
      <c r="S17" s="51"/>
      <c r="T17" s="51"/>
      <c r="U17" s="56">
        <f>AMPOP!H19</f>
        <v>108196.89599999999</v>
      </c>
      <c r="V17" s="56"/>
      <c r="W17" s="55"/>
      <c r="X17" s="179"/>
    </row>
    <row r="18" spans="1:24" s="596" customFormat="1" ht="21.75" customHeight="1">
      <c r="A18" s="594"/>
      <c r="B18" s="595">
        <v>11013</v>
      </c>
      <c r="C18" s="155" t="s">
        <v>60</v>
      </c>
      <c r="D18" s="54">
        <f>SUM(G18:J18)</f>
        <v>4977.5</v>
      </c>
      <c r="E18" s="51"/>
      <c r="F18" s="51"/>
      <c r="G18" s="163">
        <f>AMPOP!F20</f>
        <v>4977.5</v>
      </c>
      <c r="H18" s="163"/>
      <c r="I18" s="51"/>
      <c r="J18" s="165"/>
      <c r="K18" s="52">
        <f>SUM(L18:Q18)</f>
        <v>15679.6</v>
      </c>
      <c r="L18" s="53"/>
      <c r="M18" s="53"/>
      <c r="N18" s="163">
        <f>AMPOP!G20</f>
        <v>15679.6</v>
      </c>
      <c r="O18" s="163"/>
      <c r="P18" s="51"/>
      <c r="Q18" s="165"/>
      <c r="R18" s="52">
        <f>SUM(S18:X18)</f>
        <v>12752.8</v>
      </c>
      <c r="S18" s="53"/>
      <c r="T18" s="53"/>
      <c r="U18" s="163">
        <f>AMPOP!H20</f>
        <v>12752.8</v>
      </c>
      <c r="V18" s="51"/>
      <c r="W18" s="51"/>
      <c r="X18" s="165"/>
    </row>
    <row r="19" spans="1:24" s="596" customFormat="1" ht="33" customHeight="1">
      <c r="A19" s="597"/>
      <c r="B19" s="595">
        <v>11014</v>
      </c>
      <c r="C19" s="155" t="s">
        <v>62</v>
      </c>
      <c r="D19" s="54">
        <f>SUM(G19:J19)</f>
        <v>48207.9</v>
      </c>
      <c r="E19" s="51"/>
      <c r="F19" s="51"/>
      <c r="G19" s="163">
        <f>AMPOP!F21</f>
        <v>48207.9</v>
      </c>
      <c r="H19" s="163"/>
      <c r="I19" s="51"/>
      <c r="J19" s="165"/>
      <c r="K19" s="52">
        <f>SUM(L19:Q19)</f>
        <v>47158.9</v>
      </c>
      <c r="L19" s="53"/>
      <c r="M19" s="53"/>
      <c r="N19" s="163">
        <f>AMPOP!G21</f>
        <v>47158.9</v>
      </c>
      <c r="O19" s="163"/>
      <c r="P19" s="51"/>
      <c r="Q19" s="165"/>
      <c r="R19" s="52">
        <f>SUM(S19:X19)</f>
        <v>0</v>
      </c>
      <c r="S19" s="53"/>
      <c r="T19" s="53"/>
      <c r="U19" s="163">
        <f>AMPOP!H21</f>
        <v>0</v>
      </c>
      <c r="V19" s="51"/>
      <c r="W19" s="51"/>
      <c r="X19" s="165"/>
    </row>
    <row r="20" spans="1:24" s="596" customFormat="1" ht="47.25" customHeight="1">
      <c r="A20" s="597"/>
      <c r="B20" s="595">
        <v>11015</v>
      </c>
      <c r="C20" s="155" t="s">
        <v>66</v>
      </c>
      <c r="D20" s="54">
        <f>SUM(G20:J20)</f>
        <v>748760</v>
      </c>
      <c r="E20" s="51"/>
      <c r="F20" s="51"/>
      <c r="G20" s="163">
        <f>AMPOP!F22</f>
        <v>748760</v>
      </c>
      <c r="H20" s="163"/>
      <c r="I20" s="51"/>
      <c r="J20" s="165"/>
      <c r="K20" s="52">
        <f>SUM(L20:Q20)</f>
        <v>119024</v>
      </c>
      <c r="L20" s="53"/>
      <c r="M20" s="53"/>
      <c r="N20" s="163">
        <f>AMPOP!G22</f>
        <v>119024</v>
      </c>
      <c r="O20" s="163"/>
      <c r="P20" s="51"/>
      <c r="Q20" s="165"/>
      <c r="R20" s="52">
        <f>SUM(S20:X20)</f>
        <v>1348758</v>
      </c>
      <c r="S20" s="53"/>
      <c r="T20" s="53"/>
      <c r="U20" s="163">
        <f>AMPOP!H22</f>
        <v>1348758</v>
      </c>
      <c r="V20" s="51"/>
      <c r="W20" s="51"/>
      <c r="X20" s="165"/>
    </row>
    <row r="21" spans="1:24" s="13" customFormat="1" ht="29.25" customHeight="1">
      <c r="A21" s="30" t="s">
        <v>34</v>
      </c>
      <c r="B21" s="203"/>
      <c r="C21" s="154" t="s">
        <v>35</v>
      </c>
      <c r="D21" s="50">
        <f>SUM(D22:D27)</f>
        <v>4097529.2</v>
      </c>
      <c r="E21" s="49">
        <f t="shared" ref="E21:J21" si="16">SUM(E22:E27)</f>
        <v>3313.2</v>
      </c>
      <c r="F21" s="49">
        <f t="shared" si="16"/>
        <v>4094216</v>
      </c>
      <c r="G21" s="49">
        <f t="shared" si="16"/>
        <v>0</v>
      </c>
      <c r="H21" s="49">
        <f t="shared" si="16"/>
        <v>0</v>
      </c>
      <c r="I21" s="49">
        <f t="shared" si="16"/>
        <v>0</v>
      </c>
      <c r="J21" s="164">
        <f t="shared" si="16"/>
        <v>0</v>
      </c>
      <c r="K21" s="50">
        <f t="shared" ref="K21" si="17">SUM(K22:K27)</f>
        <v>1853663.4</v>
      </c>
      <c r="L21" s="49">
        <f t="shared" ref="L21" si="18">SUM(L22:L27)</f>
        <v>3313.2</v>
      </c>
      <c r="M21" s="49">
        <f t="shared" ref="M21" si="19">SUM(M22:M27)</f>
        <v>1850350.2</v>
      </c>
      <c r="N21" s="49">
        <f t="shared" ref="N21" si="20">SUM(N22:N27)</f>
        <v>0</v>
      </c>
      <c r="O21" s="49">
        <f t="shared" ref="O21" si="21">SUM(O22:O27)</f>
        <v>0</v>
      </c>
      <c r="P21" s="49">
        <f t="shared" ref="P21" si="22">SUM(P22:P27)</f>
        <v>0</v>
      </c>
      <c r="Q21" s="164">
        <f t="shared" ref="Q21" si="23">SUM(Q22:Q27)</f>
        <v>0</v>
      </c>
      <c r="R21" s="50">
        <f t="shared" ref="R21" si="24">SUM(R22:R27)</f>
        <v>1853663.4</v>
      </c>
      <c r="S21" s="49">
        <f t="shared" ref="S21" si="25">SUM(S22:S27)</f>
        <v>3313.2</v>
      </c>
      <c r="T21" s="49">
        <f t="shared" ref="T21" si="26">SUM(T22:T27)</f>
        <v>1850350.2</v>
      </c>
      <c r="U21" s="49">
        <f t="shared" ref="U21" si="27">SUM(U22:U27)</f>
        <v>0</v>
      </c>
      <c r="V21" s="49">
        <f t="shared" ref="V21" si="28">SUM(V22:V27)</f>
        <v>0</v>
      </c>
      <c r="W21" s="49">
        <f t="shared" ref="W21" si="29">SUM(W22:W27)</f>
        <v>0</v>
      </c>
      <c r="X21" s="164">
        <f t="shared" ref="X21" si="30">SUM(X22:X27)</f>
        <v>0</v>
      </c>
    </row>
    <row r="22" spans="1:24" s="10" customFormat="1" ht="19.5" customHeight="1">
      <c r="A22" s="131"/>
      <c r="B22" s="204">
        <v>11006</v>
      </c>
      <c r="C22" s="158" t="s">
        <v>68</v>
      </c>
      <c r="D22" s="52">
        <f>SUM(E22:J22)</f>
        <v>3313.2</v>
      </c>
      <c r="E22" s="53">
        <f>AMPOP!F24</f>
        <v>3313.2</v>
      </c>
      <c r="F22" s="53"/>
      <c r="G22" s="59"/>
      <c r="H22" s="59"/>
      <c r="I22" s="59"/>
      <c r="J22" s="167"/>
      <c r="K22" s="52">
        <f>SUM(L22:Q22)</f>
        <v>3313.2</v>
      </c>
      <c r="L22" s="53">
        <f>AMPOP!G24</f>
        <v>3313.2</v>
      </c>
      <c r="M22" s="53"/>
      <c r="N22" s="58"/>
      <c r="O22" s="58"/>
      <c r="P22" s="58"/>
      <c r="Q22" s="180"/>
      <c r="R22" s="52">
        <f>SUM(S22:X22)</f>
        <v>3313.2</v>
      </c>
      <c r="S22" s="53">
        <f>AMPOP!H24</f>
        <v>3313.2</v>
      </c>
      <c r="T22" s="53"/>
      <c r="U22" s="58"/>
      <c r="V22" s="58"/>
      <c r="W22" s="58"/>
      <c r="X22" s="180"/>
    </row>
    <row r="23" spans="1:24" s="10" customFormat="1" ht="19.5" customHeight="1">
      <c r="A23" s="132"/>
      <c r="B23" s="126">
        <v>32003</v>
      </c>
      <c r="C23" s="158" t="s">
        <v>73</v>
      </c>
      <c r="D23" s="52">
        <f t="shared" ref="D23:D31" si="31">SUM(E23:J23)</f>
        <v>3908032</v>
      </c>
      <c r="E23" s="53"/>
      <c r="F23" s="53">
        <f>AMPOP!F25</f>
        <v>3908032</v>
      </c>
      <c r="G23" s="59"/>
      <c r="H23" s="59"/>
      <c r="I23" s="59"/>
      <c r="J23" s="167"/>
      <c r="K23" s="52">
        <f t="shared" ref="K23:K27" si="32">SUM(L23:Q23)</f>
        <v>1850350.2</v>
      </c>
      <c r="L23" s="53"/>
      <c r="M23" s="53">
        <f>AMPOP!G25</f>
        <v>1850350.2</v>
      </c>
      <c r="N23" s="58"/>
      <c r="O23" s="58"/>
      <c r="P23" s="58"/>
      <c r="Q23" s="180"/>
      <c r="R23" s="52">
        <f t="shared" ref="R23:R27" si="33">SUM(S23:X23)</f>
        <v>1850350.2</v>
      </c>
      <c r="S23" s="53"/>
      <c r="T23" s="53">
        <f>AMPOP!H25</f>
        <v>1850350.2</v>
      </c>
      <c r="U23" s="58"/>
      <c r="V23" s="58"/>
      <c r="W23" s="58"/>
      <c r="X23" s="180"/>
    </row>
    <row r="24" spans="1:24" ht="23.25" customHeight="1">
      <c r="A24" s="132"/>
      <c r="B24" s="126">
        <v>32004</v>
      </c>
      <c r="C24" s="158" t="s">
        <v>69</v>
      </c>
      <c r="D24" s="52">
        <f t="shared" si="31"/>
        <v>19047.5</v>
      </c>
      <c r="E24" s="53"/>
      <c r="F24" s="53">
        <f>AMPOP!F26</f>
        <v>19047.5</v>
      </c>
      <c r="G24" s="61"/>
      <c r="H24" s="61"/>
      <c r="I24" s="61"/>
      <c r="J24" s="168"/>
      <c r="K24" s="52">
        <f t="shared" si="32"/>
        <v>0</v>
      </c>
      <c r="L24" s="53"/>
      <c r="M24" s="53">
        <f>AMPOP!G26</f>
        <v>0</v>
      </c>
      <c r="N24" s="62"/>
      <c r="O24" s="62"/>
      <c r="P24" s="62"/>
      <c r="Q24" s="181"/>
      <c r="R24" s="52">
        <f t="shared" si="33"/>
        <v>0</v>
      </c>
      <c r="S24" s="53"/>
      <c r="T24" s="53">
        <f>AMPOP!H26</f>
        <v>0</v>
      </c>
      <c r="U24" s="62"/>
      <c r="V24" s="62"/>
      <c r="W24" s="62"/>
      <c r="X24" s="181"/>
    </row>
    <row r="25" spans="1:24" ht="34.5" customHeight="1">
      <c r="A25" s="132"/>
      <c r="B25" s="126">
        <v>32005</v>
      </c>
      <c r="C25" s="158" t="s">
        <v>75</v>
      </c>
      <c r="D25" s="52">
        <f t="shared" si="31"/>
        <v>146400</v>
      </c>
      <c r="E25" s="53"/>
      <c r="F25" s="53">
        <f>AMPOP!F27</f>
        <v>146400</v>
      </c>
      <c r="G25" s="61"/>
      <c r="H25" s="61"/>
      <c r="I25" s="61"/>
      <c r="J25" s="168"/>
      <c r="K25" s="52">
        <f t="shared" si="32"/>
        <v>0</v>
      </c>
      <c r="L25" s="53"/>
      <c r="M25" s="53">
        <f>AMPOP!G27</f>
        <v>0</v>
      </c>
      <c r="N25" s="62"/>
      <c r="O25" s="62"/>
      <c r="P25" s="62"/>
      <c r="Q25" s="181"/>
      <c r="R25" s="52">
        <f t="shared" si="33"/>
        <v>0</v>
      </c>
      <c r="S25" s="53"/>
      <c r="T25" s="53">
        <f>AMPOP!H27</f>
        <v>0</v>
      </c>
      <c r="U25" s="62"/>
      <c r="V25" s="62"/>
      <c r="W25" s="62"/>
      <c r="X25" s="181"/>
    </row>
    <row r="26" spans="1:24" ht="45" customHeight="1">
      <c r="A26" s="132"/>
      <c r="B26" s="126">
        <v>32006</v>
      </c>
      <c r="C26" s="158" t="s">
        <v>76</v>
      </c>
      <c r="D26" s="52">
        <f t="shared" si="31"/>
        <v>2276.5</v>
      </c>
      <c r="E26" s="53"/>
      <c r="F26" s="53">
        <f>AMPOP!F28</f>
        <v>2276.5</v>
      </c>
      <c r="G26" s="61"/>
      <c r="H26" s="61"/>
      <c r="I26" s="61"/>
      <c r="J26" s="168"/>
      <c r="K26" s="52">
        <f t="shared" si="32"/>
        <v>0</v>
      </c>
      <c r="L26" s="53"/>
      <c r="M26" s="53">
        <f>AMPOP!G28</f>
        <v>0</v>
      </c>
      <c r="N26" s="62"/>
      <c r="O26" s="62"/>
      <c r="P26" s="62"/>
      <c r="Q26" s="181"/>
      <c r="R26" s="52">
        <f t="shared" si="33"/>
        <v>0</v>
      </c>
      <c r="S26" s="53"/>
      <c r="T26" s="53">
        <f>AMPOP!H28</f>
        <v>0</v>
      </c>
      <c r="U26" s="62"/>
      <c r="V26" s="62"/>
      <c r="W26" s="62"/>
      <c r="X26" s="181"/>
    </row>
    <row r="27" spans="1:24" ht="27">
      <c r="A27" s="133"/>
      <c r="B27" s="205">
        <v>32007</v>
      </c>
      <c r="C27" s="158" t="s">
        <v>74</v>
      </c>
      <c r="D27" s="52">
        <f t="shared" si="31"/>
        <v>18460</v>
      </c>
      <c r="E27" s="53"/>
      <c r="F27" s="53">
        <f>AMPOP!F29</f>
        <v>18460</v>
      </c>
      <c r="G27" s="61"/>
      <c r="H27" s="61"/>
      <c r="I27" s="61"/>
      <c r="J27" s="168"/>
      <c r="K27" s="52">
        <f t="shared" si="32"/>
        <v>0</v>
      </c>
      <c r="L27" s="53"/>
      <c r="M27" s="53">
        <f>AMPOP!G29</f>
        <v>0</v>
      </c>
      <c r="N27" s="62"/>
      <c r="O27" s="62"/>
      <c r="P27" s="62"/>
      <c r="Q27" s="181"/>
      <c r="R27" s="52">
        <f t="shared" si="33"/>
        <v>0</v>
      </c>
      <c r="S27" s="53"/>
      <c r="T27" s="53">
        <f>AMPOP!H29</f>
        <v>0</v>
      </c>
      <c r="U27" s="62"/>
      <c r="V27" s="62"/>
      <c r="W27" s="62"/>
      <c r="X27" s="181"/>
    </row>
    <row r="28" spans="1:24" s="3" customFormat="1" ht="27.75" customHeight="1">
      <c r="A28" s="30">
        <v>1020</v>
      </c>
      <c r="B28" s="203"/>
      <c r="C28" s="154" t="s">
        <v>37</v>
      </c>
      <c r="D28" s="50">
        <f>SUM(D29:D31)</f>
        <v>2448893.2000000002</v>
      </c>
      <c r="E28" s="49">
        <f t="shared" ref="E28:J28" si="34">SUM(E29:E31)</f>
        <v>0</v>
      </c>
      <c r="F28" s="49">
        <f t="shared" si="34"/>
        <v>2448893.2000000002</v>
      </c>
      <c r="G28" s="49">
        <f t="shared" si="34"/>
        <v>0</v>
      </c>
      <c r="H28" s="49">
        <f t="shared" si="34"/>
        <v>0</v>
      </c>
      <c r="I28" s="49">
        <f t="shared" si="34"/>
        <v>0</v>
      </c>
      <c r="J28" s="164">
        <f t="shared" si="34"/>
        <v>0</v>
      </c>
      <c r="K28" s="50">
        <f>SUM(K29:K31)</f>
        <v>1557964.4</v>
      </c>
      <c r="L28" s="49">
        <f t="shared" ref="L28:Q28" si="35">SUM(L29:L31)</f>
        <v>0</v>
      </c>
      <c r="M28" s="49">
        <f t="shared" si="35"/>
        <v>1557964.4</v>
      </c>
      <c r="N28" s="49">
        <f t="shared" si="35"/>
        <v>0</v>
      </c>
      <c r="O28" s="49">
        <f t="shared" si="35"/>
        <v>0</v>
      </c>
      <c r="P28" s="49">
        <f t="shared" si="35"/>
        <v>0</v>
      </c>
      <c r="Q28" s="164">
        <f t="shared" si="35"/>
        <v>0</v>
      </c>
      <c r="R28" s="50">
        <f>SUM(R29:R31)</f>
        <v>533000.4</v>
      </c>
      <c r="S28" s="49">
        <f t="shared" ref="S28:X28" si="36">SUM(S29:S31)</f>
        <v>0</v>
      </c>
      <c r="T28" s="49">
        <f t="shared" si="36"/>
        <v>533000.4</v>
      </c>
      <c r="U28" s="49">
        <f t="shared" si="36"/>
        <v>0</v>
      </c>
      <c r="V28" s="49">
        <f t="shared" si="36"/>
        <v>0</v>
      </c>
      <c r="W28" s="49">
        <f t="shared" si="36"/>
        <v>0</v>
      </c>
      <c r="X28" s="164">
        <f t="shared" si="36"/>
        <v>0</v>
      </c>
    </row>
    <row r="29" spans="1:24" ht="27">
      <c r="A29" s="206"/>
      <c r="B29" s="207">
        <v>32001</v>
      </c>
      <c r="C29" s="196" t="s">
        <v>70</v>
      </c>
      <c r="D29" s="52">
        <f t="shared" si="31"/>
        <v>1068660</v>
      </c>
      <c r="E29" s="53"/>
      <c r="F29" s="53">
        <f>AMPOP!F31</f>
        <v>1068660</v>
      </c>
      <c r="G29" s="60"/>
      <c r="H29" s="60"/>
      <c r="I29" s="60"/>
      <c r="J29" s="169"/>
      <c r="K29" s="52">
        <f t="shared" ref="K29:K31" si="37">SUM(L29:Q29)</f>
        <v>196660</v>
      </c>
      <c r="L29" s="53"/>
      <c r="M29" s="53">
        <f>AMPOP!G31</f>
        <v>196660</v>
      </c>
      <c r="N29" s="63"/>
      <c r="O29" s="63"/>
      <c r="P29" s="63"/>
      <c r="Q29" s="182"/>
      <c r="R29" s="52">
        <f t="shared" ref="R29:R31" si="38">SUM(S29:X29)</f>
        <v>184100</v>
      </c>
      <c r="S29" s="53"/>
      <c r="T29" s="53">
        <f>AMPOP!H31</f>
        <v>184100</v>
      </c>
      <c r="U29" s="63"/>
      <c r="V29" s="63"/>
      <c r="W29" s="63"/>
      <c r="X29" s="182"/>
    </row>
    <row r="30" spans="1:24" ht="40.5" customHeight="1">
      <c r="A30" s="208"/>
      <c r="B30" s="207">
        <v>32002</v>
      </c>
      <c r="C30" s="196" t="s">
        <v>71</v>
      </c>
      <c r="D30" s="52">
        <f t="shared" si="31"/>
        <v>23000</v>
      </c>
      <c r="E30" s="127"/>
      <c r="F30" s="53">
        <f>AMPOP!F32</f>
        <v>23000</v>
      </c>
      <c r="G30" s="103"/>
      <c r="H30" s="103"/>
      <c r="I30" s="128"/>
      <c r="J30" s="170"/>
      <c r="K30" s="52">
        <f t="shared" si="37"/>
        <v>23000</v>
      </c>
      <c r="L30" s="127"/>
      <c r="M30" s="53">
        <f>AMPOP!G32</f>
        <v>23000</v>
      </c>
      <c r="N30" s="129"/>
      <c r="O30" s="129"/>
      <c r="P30" s="130"/>
      <c r="Q30" s="183"/>
      <c r="R30" s="52">
        <f t="shared" si="38"/>
        <v>23000</v>
      </c>
      <c r="S30" s="127"/>
      <c r="T30" s="53">
        <f>AMPOP!H32</f>
        <v>23000</v>
      </c>
      <c r="U30" s="129"/>
      <c r="V30" s="129"/>
      <c r="W30" s="130"/>
      <c r="X30" s="183"/>
    </row>
    <row r="31" spans="1:24" ht="40.5" customHeight="1" thickBot="1">
      <c r="A31" s="209"/>
      <c r="B31" s="86">
        <v>32003</v>
      </c>
      <c r="C31" s="197" t="s">
        <v>72</v>
      </c>
      <c r="D31" s="174">
        <f t="shared" si="31"/>
        <v>1357233.2</v>
      </c>
      <c r="E31" s="171"/>
      <c r="F31" s="175">
        <f>AMPOP!F33</f>
        <v>1357233.2</v>
      </c>
      <c r="G31" s="102"/>
      <c r="H31" s="102"/>
      <c r="I31" s="172"/>
      <c r="J31" s="173"/>
      <c r="K31" s="174">
        <f t="shared" si="37"/>
        <v>1338304.3999999999</v>
      </c>
      <c r="L31" s="171"/>
      <c r="M31" s="175">
        <f>AMPOP!G33</f>
        <v>1338304.3999999999</v>
      </c>
      <c r="N31" s="184"/>
      <c r="O31" s="184"/>
      <c r="P31" s="185"/>
      <c r="Q31" s="186"/>
      <c r="R31" s="174">
        <f t="shared" si="38"/>
        <v>325900.40000000002</v>
      </c>
      <c r="S31" s="171"/>
      <c r="T31" s="175">
        <f>AMPOP!H33</f>
        <v>325900.40000000002</v>
      </c>
      <c r="U31" s="184"/>
      <c r="V31" s="184"/>
      <c r="W31" s="185"/>
      <c r="X31" s="186"/>
    </row>
  </sheetData>
  <mergeCells count="26">
    <mergeCell ref="R3:X3"/>
    <mergeCell ref="R4:R5"/>
    <mergeCell ref="U4:U5"/>
    <mergeCell ref="W4:W5"/>
    <mergeCell ref="X4:X5"/>
    <mergeCell ref="V4:V5"/>
    <mergeCell ref="S4:S5"/>
    <mergeCell ref="T4:T5"/>
    <mergeCell ref="K3:Q3"/>
    <mergeCell ref="K4:K5"/>
    <mergeCell ref="N4:N5"/>
    <mergeCell ref="P4:P5"/>
    <mergeCell ref="Q4:Q5"/>
    <mergeCell ref="O4:O5"/>
    <mergeCell ref="L4:L5"/>
    <mergeCell ref="M4:M5"/>
    <mergeCell ref="A3:B5"/>
    <mergeCell ref="C3:C5"/>
    <mergeCell ref="D3:J3"/>
    <mergeCell ref="D4:D5"/>
    <mergeCell ref="G4:G5"/>
    <mergeCell ref="I4:I5"/>
    <mergeCell ref="J4:J5"/>
    <mergeCell ref="H4:H5"/>
    <mergeCell ref="E4:E5"/>
    <mergeCell ref="F4:F5"/>
  </mergeCells>
  <pageMargins left="0.7" right="0.7" top="0.75" bottom="0.75" header="0.3" footer="0.3"/>
  <pageSetup paperSize="9" orientation="portrait" r:id="rId1"/>
  <ignoredErrors>
    <ignoredError sqref="D9:F9 E30:E31 E29 G29:J29 G30:J31 R9:T9 R7 R14:U14 R12 R16:T17 R24:S27 R21 R30:S31 R28 D17:F17 D14:G14 D24:E27 D21 D8:F8 H8:J8 H9:J9 D13:G13 I13:J13 I14:J14 D16:F16 H16:J16 H17:J17 D22 F22:J22 D23:E23 G23:J23 G24:J27 R8:T8 V8:X8 V9:X9 R13:U13 W13:X13 W14:X14 V16:X17 R22 T22:X22 R23:S23 U23:X23 U24:X27 R29:S29 U29:X29 U30:X31 D10:F10 R10:T10 H10:J10 V10:X10 D11:F11 R11:T11 H11:J11 V11:X11" evalError="1"/>
    <ignoredError sqref="D12" evalError="1" formula="1"/>
    <ignoredError sqref="D28 K28"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F52"/>
  <sheetViews>
    <sheetView topLeftCell="A35" workbookViewId="0">
      <selection activeCell="C40" sqref="C40"/>
    </sheetView>
  </sheetViews>
  <sheetFormatPr defaultRowHeight="15"/>
  <cols>
    <col min="1" max="3" width="30" customWidth="1"/>
    <col min="4" max="4" width="23.85546875" customWidth="1"/>
    <col min="5" max="5" width="30" customWidth="1"/>
    <col min="6" max="6" width="22.42578125" customWidth="1"/>
  </cols>
  <sheetData>
    <row r="2" spans="1:6" ht="17.25">
      <c r="A2" s="711" t="s">
        <v>131</v>
      </c>
      <c r="B2" s="711"/>
      <c r="C2" s="711"/>
      <c r="D2" s="711"/>
      <c r="E2" s="711"/>
      <c r="F2" s="711"/>
    </row>
    <row r="5" spans="1:6">
      <c r="A5" s="708" t="s">
        <v>130</v>
      </c>
      <c r="B5" s="708"/>
      <c r="C5" s="708"/>
      <c r="D5" s="708"/>
      <c r="E5" s="708"/>
      <c r="F5" s="708"/>
    </row>
    <row r="6" spans="1:6" ht="28.5" customHeight="1">
      <c r="A6" s="710" t="s">
        <v>385</v>
      </c>
      <c r="B6" s="710"/>
      <c r="C6" s="710"/>
      <c r="D6" s="710"/>
      <c r="E6" s="710"/>
      <c r="F6" s="710"/>
    </row>
    <row r="7" spans="1:6" ht="28.5" customHeight="1">
      <c r="A7" s="710" t="s">
        <v>386</v>
      </c>
      <c r="B7" s="710"/>
      <c r="C7" s="710"/>
      <c r="D7" s="710"/>
      <c r="E7" s="710"/>
      <c r="F7" s="710"/>
    </row>
    <row r="8" spans="1:6" ht="20.25" customHeight="1">
      <c r="A8" s="708" t="s">
        <v>127</v>
      </c>
      <c r="B8" s="708"/>
      <c r="C8" s="708"/>
      <c r="D8" s="708"/>
      <c r="E8" s="708"/>
      <c r="F8" s="708"/>
    </row>
    <row r="9" spans="1:6" ht="20.25" customHeight="1">
      <c r="A9" s="710" t="s">
        <v>387</v>
      </c>
      <c r="B9" s="710"/>
      <c r="C9" s="710"/>
      <c r="D9" s="710"/>
      <c r="E9" s="710"/>
      <c r="F9" s="710"/>
    </row>
    <row r="10" spans="1:6" ht="20.25" customHeight="1">
      <c r="A10" s="757" t="s">
        <v>388</v>
      </c>
      <c r="B10" s="710"/>
      <c r="C10" s="710"/>
      <c r="D10" s="710"/>
      <c r="E10" s="710"/>
      <c r="F10" s="710"/>
    </row>
    <row r="11" spans="1:6" ht="24" customHeight="1">
      <c r="A11" s="710" t="s">
        <v>389</v>
      </c>
      <c r="B11" s="710"/>
      <c r="C11" s="710"/>
      <c r="D11" s="710"/>
      <c r="E11" s="710"/>
      <c r="F11" s="710"/>
    </row>
    <row r="12" spans="1:6">
      <c r="A12" s="708" t="s">
        <v>123</v>
      </c>
      <c r="B12" s="708"/>
      <c r="C12" s="708"/>
      <c r="D12" s="708"/>
      <c r="E12" s="708"/>
      <c r="F12" s="708"/>
    </row>
    <row r="13" spans="1:6" ht="32.25" customHeight="1">
      <c r="A13" s="757" t="s">
        <v>425</v>
      </c>
      <c r="B13" s="710"/>
      <c r="C13" s="710"/>
      <c r="D13" s="710"/>
      <c r="E13" s="710"/>
      <c r="F13" s="710"/>
    </row>
    <row r="14" spans="1:6" ht="19.5" customHeight="1">
      <c r="A14" s="710" t="s">
        <v>410</v>
      </c>
      <c r="B14" s="710"/>
      <c r="C14" s="710"/>
      <c r="D14" s="710"/>
      <c r="E14" s="710"/>
      <c r="F14" s="710"/>
    </row>
    <row r="15" spans="1:6">
      <c r="A15" s="757" t="s">
        <v>120</v>
      </c>
      <c r="B15" s="710"/>
      <c r="C15" s="710"/>
      <c r="D15" s="710"/>
      <c r="E15" s="710"/>
      <c r="F15" s="710"/>
    </row>
    <row r="16" spans="1:6" ht="25.5" customHeight="1">
      <c r="A16" s="709" t="s">
        <v>417</v>
      </c>
      <c r="B16" s="709"/>
      <c r="C16" s="709"/>
      <c r="D16" s="709"/>
      <c r="E16" s="709"/>
      <c r="F16" s="709"/>
    </row>
    <row r="17" spans="1:6" ht="54.75" customHeight="1">
      <c r="A17" s="822" t="s">
        <v>424</v>
      </c>
      <c r="B17" s="822"/>
      <c r="C17" s="822"/>
      <c r="D17" s="822"/>
      <c r="E17" s="822"/>
      <c r="F17" s="822"/>
    </row>
    <row r="18" spans="1:6" ht="20.25">
      <c r="A18" s="709" t="s">
        <v>394</v>
      </c>
      <c r="B18" s="709"/>
      <c r="C18" s="709"/>
      <c r="D18" s="709"/>
      <c r="E18" s="709"/>
      <c r="F18" s="709"/>
    </row>
    <row r="19" spans="1:6" ht="14.25" customHeight="1">
      <c r="A19" s="757" t="s">
        <v>140</v>
      </c>
      <c r="B19" s="710"/>
      <c r="C19" s="710"/>
      <c r="D19" s="710"/>
      <c r="E19" s="710"/>
      <c r="F19" s="710"/>
    </row>
    <row r="20" spans="1:6" ht="55.5" customHeight="1">
      <c r="A20" s="710" t="s">
        <v>407</v>
      </c>
      <c r="B20" s="710"/>
      <c r="C20" s="710"/>
      <c r="D20" s="710"/>
      <c r="E20" s="710"/>
      <c r="F20" s="710"/>
    </row>
    <row r="21" spans="1:6" ht="63" customHeight="1">
      <c r="A21" s="756" t="s">
        <v>114</v>
      </c>
      <c r="B21" s="756"/>
      <c r="C21" s="756" t="s">
        <v>113</v>
      </c>
      <c r="D21" s="756"/>
      <c r="E21" s="756" t="s">
        <v>112</v>
      </c>
      <c r="F21" s="756"/>
    </row>
    <row r="22" spans="1:6" ht="33.75" customHeight="1">
      <c r="A22" s="689" t="s">
        <v>423</v>
      </c>
      <c r="B22" s="689"/>
      <c r="C22" s="689"/>
      <c r="D22" s="689"/>
      <c r="E22" s="689"/>
      <c r="F22" s="689"/>
    </row>
    <row r="23" spans="1:6" ht="26.25" customHeight="1">
      <c r="A23" s="689"/>
      <c r="B23" s="689"/>
      <c r="C23" s="689"/>
      <c r="D23" s="689"/>
      <c r="E23" s="689"/>
      <c r="F23" s="689"/>
    </row>
    <row r="24" spans="1:6">
      <c r="A24" s="708" t="s">
        <v>110</v>
      </c>
      <c r="B24" s="708"/>
      <c r="C24" s="708"/>
      <c r="D24" s="708"/>
      <c r="E24" s="708"/>
      <c r="F24" s="708"/>
    </row>
    <row r="25" spans="1:6" ht="27" customHeight="1">
      <c r="A25" s="710" t="s">
        <v>422</v>
      </c>
      <c r="B25" s="710"/>
      <c r="C25" s="710"/>
      <c r="D25" s="710"/>
      <c r="E25" s="710"/>
      <c r="F25" s="710"/>
    </row>
    <row r="26" spans="1:6">
      <c r="A26" s="708" t="s">
        <v>108</v>
      </c>
      <c r="B26" s="708"/>
      <c r="C26" s="708"/>
      <c r="D26" s="708"/>
      <c r="E26" s="708"/>
      <c r="F26" s="708"/>
    </row>
    <row r="27" spans="1:6">
      <c r="A27" s="710" t="s">
        <v>421</v>
      </c>
      <c r="B27" s="710"/>
      <c r="C27" s="710"/>
      <c r="D27" s="710"/>
      <c r="E27" s="710"/>
      <c r="F27" s="710"/>
    </row>
    <row r="28" spans="1:6">
      <c r="A28" s="708" t="s">
        <v>106</v>
      </c>
      <c r="B28" s="708"/>
      <c r="C28" s="708"/>
      <c r="D28" s="708"/>
      <c r="E28" s="708"/>
      <c r="F28" s="708"/>
    </row>
    <row r="29" spans="1:6">
      <c r="A29" s="822" t="s">
        <v>420</v>
      </c>
      <c r="B29" s="822"/>
      <c r="C29" s="822"/>
      <c r="D29" s="822"/>
      <c r="E29" s="822"/>
      <c r="F29" s="822"/>
    </row>
    <row r="30" spans="1:6">
      <c r="A30" s="708" t="s">
        <v>104</v>
      </c>
      <c r="B30" s="708"/>
      <c r="C30" s="708"/>
      <c r="D30" s="708"/>
      <c r="E30" s="708"/>
      <c r="F30" s="708"/>
    </row>
    <row r="31" spans="1:6">
      <c r="A31" s="710"/>
      <c r="B31" s="710"/>
      <c r="C31" s="710"/>
      <c r="D31" s="710"/>
      <c r="E31" s="710"/>
      <c r="F31" s="710"/>
    </row>
    <row r="32" spans="1:6">
      <c r="A32" s="258" t="s">
        <v>333</v>
      </c>
      <c r="B32" s="280" t="s">
        <v>101</v>
      </c>
      <c r="C32" s="280" t="s">
        <v>0</v>
      </c>
      <c r="D32" s="280" t="s">
        <v>1</v>
      </c>
      <c r="E32" s="280" t="s">
        <v>21</v>
      </c>
      <c r="F32" s="280"/>
    </row>
    <row r="33" spans="1:6" ht="27">
      <c r="A33" s="254" t="s">
        <v>419</v>
      </c>
      <c r="B33" s="252" t="s">
        <v>98</v>
      </c>
      <c r="C33" s="267">
        <v>7</v>
      </c>
      <c r="D33" s="267"/>
      <c r="E33" s="267"/>
      <c r="F33" s="254"/>
    </row>
    <row r="34" spans="1:6" ht="18" customHeight="1">
      <c r="A34" s="254"/>
      <c r="B34" s="254"/>
      <c r="C34" s="254"/>
      <c r="D34" s="254"/>
      <c r="E34" s="254"/>
      <c r="F34" s="254"/>
    </row>
    <row r="35" spans="1:6">
      <c r="A35" s="259" t="s">
        <v>97</v>
      </c>
      <c r="B35" s="280" t="s">
        <v>95</v>
      </c>
      <c r="C35" s="280" t="s">
        <v>0</v>
      </c>
      <c r="D35" s="280" t="s">
        <v>1</v>
      </c>
      <c r="E35" s="280" t="s">
        <v>21</v>
      </c>
      <c r="F35" s="280"/>
    </row>
    <row r="36" spans="1:6">
      <c r="A36" s="254"/>
      <c r="B36" s="252" t="s">
        <v>92</v>
      </c>
      <c r="C36" s="254"/>
      <c r="D36" s="254"/>
      <c r="E36" s="254"/>
      <c r="F36" s="254"/>
    </row>
    <row r="37" spans="1:6">
      <c r="A37" s="254"/>
      <c r="B37" s="252" t="s">
        <v>92</v>
      </c>
      <c r="C37" s="254"/>
      <c r="D37" s="254"/>
      <c r="E37" s="254"/>
      <c r="F37" s="254"/>
    </row>
    <row r="38" spans="1:6">
      <c r="A38" s="254"/>
      <c r="B38" s="252" t="s">
        <v>92</v>
      </c>
      <c r="C38" s="254"/>
      <c r="D38" s="254"/>
      <c r="E38" s="252"/>
      <c r="F38" s="252"/>
    </row>
    <row r="39" spans="1:6">
      <c r="A39" s="258" t="s">
        <v>96</v>
      </c>
      <c r="B39" s="280" t="s">
        <v>95</v>
      </c>
      <c r="C39" s="280" t="s">
        <v>0</v>
      </c>
      <c r="D39" s="280" t="s">
        <v>1</v>
      </c>
      <c r="E39" s="280" t="s">
        <v>21</v>
      </c>
      <c r="F39" s="280"/>
    </row>
    <row r="40" spans="1:6">
      <c r="A40" s="254" t="s">
        <v>94</v>
      </c>
      <c r="B40" s="252" t="s">
        <v>92</v>
      </c>
      <c r="C40" s="350">
        <v>146400</v>
      </c>
      <c r="D40" s="254"/>
      <c r="E40" s="254"/>
      <c r="F40" s="254"/>
    </row>
    <row r="41" spans="1:6">
      <c r="A41" s="254" t="s">
        <v>93</v>
      </c>
      <c r="B41" s="252" t="s">
        <v>92</v>
      </c>
      <c r="C41" s="252" t="s">
        <v>92</v>
      </c>
      <c r="D41" s="252" t="s">
        <v>92</v>
      </c>
      <c r="E41" s="252" t="s">
        <v>92</v>
      </c>
      <c r="F41" s="252" t="s">
        <v>92</v>
      </c>
    </row>
    <row r="42" spans="1:6">
      <c r="A42" s="254"/>
      <c r="B42" s="252" t="s">
        <v>92</v>
      </c>
      <c r="C42" s="254"/>
      <c r="D42" s="254"/>
      <c r="E42" s="254"/>
      <c r="F42" s="254"/>
    </row>
    <row r="43" spans="1:6">
      <c r="A43" s="254"/>
      <c r="B43" s="252" t="s">
        <v>92</v>
      </c>
      <c r="C43" s="254"/>
      <c r="D43" s="254"/>
      <c r="E43" s="254"/>
      <c r="F43" s="254"/>
    </row>
    <row r="44" spans="1:6" ht="40.5">
      <c r="A44" s="254" t="s">
        <v>549</v>
      </c>
      <c r="B44" s="252" t="s">
        <v>92</v>
      </c>
      <c r="C44" s="346">
        <f>+C40</f>
        <v>146400</v>
      </c>
      <c r="D44" s="267">
        <f>+D40</f>
        <v>0</v>
      </c>
      <c r="E44" s="267">
        <f>+E40</f>
        <v>0</v>
      </c>
      <c r="F44" s="254"/>
    </row>
    <row r="45" spans="1:6" ht="27" customHeight="1">
      <c r="A45" s="708" t="s">
        <v>91</v>
      </c>
      <c r="B45" s="708"/>
      <c r="C45" s="708"/>
      <c r="D45" s="708"/>
      <c r="E45" s="708"/>
      <c r="F45" s="708"/>
    </row>
    <row r="46" spans="1:6">
      <c r="A46" s="710"/>
      <c r="B46" s="710"/>
      <c r="C46" s="710"/>
      <c r="D46" s="710"/>
      <c r="E46" s="710"/>
      <c r="F46" s="710"/>
    </row>
    <row r="47" spans="1:6" ht="27" customHeight="1">
      <c r="A47" s="708" t="s">
        <v>90</v>
      </c>
      <c r="B47" s="708"/>
      <c r="C47" s="708"/>
      <c r="D47" s="708"/>
      <c r="E47" s="708"/>
      <c r="F47" s="708"/>
    </row>
    <row r="48" spans="1:6">
      <c r="A48" s="710"/>
      <c r="B48" s="710"/>
      <c r="C48" s="710"/>
      <c r="D48" s="710"/>
      <c r="E48" s="710"/>
      <c r="F48" s="710"/>
    </row>
    <row r="49" spans="1:6">
      <c r="A49" s="708" t="s">
        <v>89</v>
      </c>
      <c r="B49" s="708"/>
      <c r="C49" s="708"/>
      <c r="D49" s="708"/>
      <c r="E49" s="708"/>
      <c r="F49" s="708"/>
    </row>
    <row r="50" spans="1:6">
      <c r="A50" s="710"/>
      <c r="B50" s="710"/>
      <c r="C50" s="710"/>
      <c r="D50" s="710"/>
      <c r="E50" s="710"/>
      <c r="F50" s="710"/>
    </row>
    <row r="52" spans="1:6" ht="15.75">
      <c r="A52" s="253"/>
      <c r="B52" s="253"/>
      <c r="C52" s="253"/>
      <c r="D52" s="253"/>
    </row>
  </sheetData>
  <mergeCells count="40">
    <mergeCell ref="A10:F10"/>
    <mergeCell ref="A11:F11"/>
    <mergeCell ref="A9:F9"/>
    <mergeCell ref="A2:F2"/>
    <mergeCell ref="A5:F5"/>
    <mergeCell ref="A6:F6"/>
    <mergeCell ref="A7:F7"/>
    <mergeCell ref="A8:F8"/>
    <mergeCell ref="A12:F12"/>
    <mergeCell ref="A13:F13"/>
    <mergeCell ref="A14:F14"/>
    <mergeCell ref="A29:F29"/>
    <mergeCell ref="A22:B22"/>
    <mergeCell ref="C22:D22"/>
    <mergeCell ref="E22:F22"/>
    <mergeCell ref="A23:B23"/>
    <mergeCell ref="C23:D23"/>
    <mergeCell ref="A28:F28"/>
    <mergeCell ref="A15:F15"/>
    <mergeCell ref="A16:F16"/>
    <mergeCell ref="A17:F17"/>
    <mergeCell ref="A18:F18"/>
    <mergeCell ref="A19:F19"/>
    <mergeCell ref="A20:F20"/>
    <mergeCell ref="A21:B21"/>
    <mergeCell ref="C21:D21"/>
    <mergeCell ref="E21:F21"/>
    <mergeCell ref="E23:F23"/>
    <mergeCell ref="A24:F24"/>
    <mergeCell ref="A25:F25"/>
    <mergeCell ref="A26:F26"/>
    <mergeCell ref="A27:F27"/>
    <mergeCell ref="A50:F50"/>
    <mergeCell ref="A30:F30"/>
    <mergeCell ref="A31:F31"/>
    <mergeCell ref="A45:F45"/>
    <mergeCell ref="A46:F46"/>
    <mergeCell ref="A47:F47"/>
    <mergeCell ref="A48:F48"/>
    <mergeCell ref="A49:F4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F52"/>
  <sheetViews>
    <sheetView topLeftCell="A34" workbookViewId="0">
      <selection activeCell="C44" sqref="C44"/>
    </sheetView>
  </sheetViews>
  <sheetFormatPr defaultRowHeight="15"/>
  <cols>
    <col min="1" max="3" width="30" customWidth="1"/>
    <col min="4" max="4" width="23.85546875" customWidth="1"/>
    <col min="5" max="5" width="30" customWidth="1"/>
    <col min="6" max="6" width="22.42578125" customWidth="1"/>
  </cols>
  <sheetData>
    <row r="2" spans="1:6" ht="17.25">
      <c r="A2" s="711" t="s">
        <v>131</v>
      </c>
      <c r="B2" s="711"/>
      <c r="C2" s="711"/>
      <c r="D2" s="711"/>
      <c r="E2" s="711"/>
      <c r="F2" s="711"/>
    </row>
    <row r="5" spans="1:6">
      <c r="A5" s="708" t="s">
        <v>130</v>
      </c>
      <c r="B5" s="708"/>
      <c r="C5" s="708"/>
      <c r="D5" s="708"/>
      <c r="E5" s="708"/>
      <c r="F5" s="708"/>
    </row>
    <row r="6" spans="1:6" ht="28.5" customHeight="1">
      <c r="A6" s="710" t="s">
        <v>385</v>
      </c>
      <c r="B6" s="710"/>
      <c r="C6" s="710"/>
      <c r="D6" s="710"/>
      <c r="E6" s="710"/>
      <c r="F6" s="710"/>
    </row>
    <row r="7" spans="1:6" ht="28.5" customHeight="1">
      <c r="A7" s="710" t="s">
        <v>386</v>
      </c>
      <c r="B7" s="710"/>
      <c r="C7" s="710"/>
      <c r="D7" s="710"/>
      <c r="E7" s="710"/>
      <c r="F7" s="710"/>
    </row>
    <row r="8" spans="1:6" ht="20.25" customHeight="1">
      <c r="A8" s="708" t="s">
        <v>127</v>
      </c>
      <c r="B8" s="708"/>
      <c r="C8" s="708"/>
      <c r="D8" s="708"/>
      <c r="E8" s="708"/>
      <c r="F8" s="708"/>
    </row>
    <row r="9" spans="1:6" ht="20.25" customHeight="1">
      <c r="A9" s="710" t="s">
        <v>387</v>
      </c>
      <c r="B9" s="710"/>
      <c r="C9" s="710"/>
      <c r="D9" s="710"/>
      <c r="E9" s="710"/>
      <c r="F9" s="710"/>
    </row>
    <row r="10" spans="1:6" ht="20.25" customHeight="1">
      <c r="A10" s="757" t="s">
        <v>388</v>
      </c>
      <c r="B10" s="710"/>
      <c r="C10" s="710"/>
      <c r="D10" s="710"/>
      <c r="E10" s="710"/>
      <c r="F10" s="710"/>
    </row>
    <row r="11" spans="1:6" ht="24" customHeight="1">
      <c r="A11" s="710" t="s">
        <v>389</v>
      </c>
      <c r="B11" s="710"/>
      <c r="C11" s="710"/>
      <c r="D11" s="710"/>
      <c r="E11" s="710"/>
      <c r="F11" s="710"/>
    </row>
    <row r="12" spans="1:6">
      <c r="A12" s="708" t="s">
        <v>123</v>
      </c>
      <c r="B12" s="708"/>
      <c r="C12" s="708"/>
      <c r="D12" s="708"/>
      <c r="E12" s="708"/>
      <c r="F12" s="708"/>
    </row>
    <row r="13" spans="1:6" ht="32.25" customHeight="1">
      <c r="A13" s="710" t="s">
        <v>428</v>
      </c>
      <c r="B13" s="710"/>
      <c r="C13" s="710"/>
      <c r="D13" s="710"/>
      <c r="E13" s="710"/>
      <c r="F13" s="710"/>
    </row>
    <row r="14" spans="1:6" ht="19.5" customHeight="1">
      <c r="A14" s="710" t="s">
        <v>427</v>
      </c>
      <c r="B14" s="710"/>
      <c r="C14" s="710"/>
      <c r="D14" s="710"/>
      <c r="E14" s="710"/>
      <c r="F14" s="710"/>
    </row>
    <row r="15" spans="1:6">
      <c r="A15" s="757" t="s">
        <v>120</v>
      </c>
      <c r="B15" s="710"/>
      <c r="C15" s="710"/>
      <c r="D15" s="710"/>
      <c r="E15" s="710"/>
      <c r="F15" s="710"/>
    </row>
    <row r="16" spans="1:6" ht="25.5" customHeight="1">
      <c r="A16" s="709" t="s">
        <v>417</v>
      </c>
      <c r="B16" s="709"/>
      <c r="C16" s="709"/>
      <c r="D16" s="709"/>
      <c r="E16" s="709"/>
      <c r="F16" s="709"/>
    </row>
    <row r="17" spans="1:6" ht="54.75" customHeight="1">
      <c r="A17" s="822" t="s">
        <v>426</v>
      </c>
      <c r="B17" s="822"/>
      <c r="C17" s="822"/>
      <c r="D17" s="822"/>
      <c r="E17" s="822"/>
      <c r="F17" s="822"/>
    </row>
    <row r="18" spans="1:6" ht="20.25">
      <c r="A18" s="709" t="s">
        <v>394</v>
      </c>
      <c r="B18" s="709"/>
      <c r="C18" s="709"/>
      <c r="D18" s="709"/>
      <c r="E18" s="709"/>
      <c r="F18" s="709"/>
    </row>
    <row r="19" spans="1:6" ht="14.25" customHeight="1">
      <c r="A19" s="757" t="s">
        <v>140</v>
      </c>
      <c r="B19" s="710"/>
      <c r="C19" s="710"/>
      <c r="D19" s="710"/>
      <c r="E19" s="710"/>
      <c r="F19" s="710"/>
    </row>
    <row r="20" spans="1:6" ht="55.5" customHeight="1">
      <c r="A20" s="710" t="s">
        <v>407</v>
      </c>
      <c r="B20" s="710"/>
      <c r="C20" s="710"/>
      <c r="D20" s="710"/>
      <c r="E20" s="710"/>
      <c r="F20" s="710"/>
    </row>
    <row r="21" spans="1:6" ht="63" customHeight="1">
      <c r="A21" s="756" t="s">
        <v>114</v>
      </c>
      <c r="B21" s="756"/>
      <c r="C21" s="756" t="s">
        <v>113</v>
      </c>
      <c r="D21" s="756"/>
      <c r="E21" s="756" t="s">
        <v>112</v>
      </c>
      <c r="F21" s="756"/>
    </row>
    <row r="22" spans="1:6" ht="33.75" customHeight="1">
      <c r="A22" s="689" t="s">
        <v>414</v>
      </c>
      <c r="B22" s="689"/>
      <c r="C22" s="689"/>
      <c r="D22" s="689"/>
      <c r="E22" s="689"/>
      <c r="F22" s="689"/>
    </row>
    <row r="23" spans="1:6" ht="26.25" customHeight="1">
      <c r="A23" s="689"/>
      <c r="B23" s="689"/>
      <c r="C23" s="689"/>
      <c r="D23" s="689"/>
      <c r="E23" s="689"/>
      <c r="F23" s="689"/>
    </row>
    <row r="24" spans="1:6">
      <c r="A24" s="708" t="s">
        <v>110</v>
      </c>
      <c r="B24" s="708"/>
      <c r="C24" s="708"/>
      <c r="D24" s="708"/>
      <c r="E24" s="708"/>
      <c r="F24" s="708"/>
    </row>
    <row r="25" spans="1:6" ht="27" customHeight="1">
      <c r="A25" s="710" t="s">
        <v>422</v>
      </c>
      <c r="B25" s="710"/>
      <c r="C25" s="710"/>
      <c r="D25" s="710"/>
      <c r="E25" s="710"/>
      <c r="F25" s="710"/>
    </row>
    <row r="26" spans="1:6">
      <c r="A26" s="708" t="s">
        <v>108</v>
      </c>
      <c r="B26" s="708"/>
      <c r="C26" s="708"/>
      <c r="D26" s="708"/>
      <c r="E26" s="708"/>
      <c r="F26" s="708"/>
    </row>
    <row r="27" spans="1:6">
      <c r="A27" s="710" t="s">
        <v>414</v>
      </c>
      <c r="B27" s="710"/>
      <c r="C27" s="710"/>
      <c r="D27" s="710"/>
      <c r="E27" s="710"/>
      <c r="F27" s="710"/>
    </row>
    <row r="28" spans="1:6">
      <c r="A28" s="708" t="s">
        <v>106</v>
      </c>
      <c r="B28" s="708"/>
      <c r="C28" s="708"/>
      <c r="D28" s="708"/>
      <c r="E28" s="708"/>
      <c r="F28" s="708"/>
    </row>
    <row r="29" spans="1:6">
      <c r="A29" s="822" t="s">
        <v>413</v>
      </c>
      <c r="B29" s="822"/>
      <c r="C29" s="822"/>
      <c r="D29" s="822"/>
      <c r="E29" s="822"/>
      <c r="F29" s="822"/>
    </row>
    <row r="30" spans="1:6">
      <c r="A30" s="708" t="s">
        <v>104</v>
      </c>
      <c r="B30" s="708"/>
      <c r="C30" s="708"/>
      <c r="D30" s="708"/>
      <c r="E30" s="708"/>
      <c r="F30" s="708"/>
    </row>
    <row r="31" spans="1:6">
      <c r="A31" s="710"/>
      <c r="B31" s="710"/>
      <c r="C31" s="710"/>
      <c r="D31" s="710"/>
      <c r="E31" s="710"/>
      <c r="F31" s="710"/>
    </row>
    <row r="32" spans="1:6">
      <c r="A32" s="258" t="s">
        <v>333</v>
      </c>
      <c r="B32" s="280" t="s">
        <v>101</v>
      </c>
      <c r="C32" s="280" t="s">
        <v>0</v>
      </c>
      <c r="D32" s="280" t="s">
        <v>1</v>
      </c>
      <c r="E32" s="280" t="s">
        <v>21</v>
      </c>
      <c r="F32" s="280"/>
    </row>
    <row r="33" spans="1:6" ht="40.5">
      <c r="A33" s="254" t="s">
        <v>412</v>
      </c>
      <c r="B33" s="252" t="s">
        <v>98</v>
      </c>
      <c r="C33" s="267">
        <v>5</v>
      </c>
      <c r="D33" s="267"/>
      <c r="E33" s="267"/>
      <c r="F33" s="254"/>
    </row>
    <row r="34" spans="1:6" ht="18" customHeight="1">
      <c r="A34" s="254"/>
      <c r="B34" s="254"/>
      <c r="C34" s="254"/>
      <c r="D34" s="254"/>
      <c r="E34" s="254"/>
      <c r="F34" s="254"/>
    </row>
    <row r="35" spans="1:6">
      <c r="A35" s="259" t="s">
        <v>97</v>
      </c>
      <c r="B35" s="280" t="s">
        <v>95</v>
      </c>
      <c r="C35" s="280" t="s">
        <v>0</v>
      </c>
      <c r="D35" s="280" t="s">
        <v>1</v>
      </c>
      <c r="E35" s="280" t="s">
        <v>21</v>
      </c>
      <c r="F35" s="280"/>
    </row>
    <row r="36" spans="1:6">
      <c r="A36" s="254"/>
      <c r="B36" s="252" t="s">
        <v>92</v>
      </c>
      <c r="C36" s="254"/>
      <c r="D36" s="254"/>
      <c r="E36" s="254"/>
      <c r="F36" s="254"/>
    </row>
    <row r="37" spans="1:6">
      <c r="A37" s="254"/>
      <c r="B37" s="252" t="s">
        <v>92</v>
      </c>
      <c r="C37" s="254"/>
      <c r="D37" s="254"/>
      <c r="E37" s="254"/>
      <c r="F37" s="254"/>
    </row>
    <row r="38" spans="1:6">
      <c r="A38" s="254"/>
      <c r="B38" s="252" t="s">
        <v>92</v>
      </c>
      <c r="C38" s="254"/>
      <c r="D38" s="254"/>
      <c r="E38" s="252"/>
      <c r="F38" s="252"/>
    </row>
    <row r="39" spans="1:6">
      <c r="A39" s="258" t="s">
        <v>96</v>
      </c>
      <c r="B39" s="280" t="s">
        <v>95</v>
      </c>
      <c r="C39" s="280" t="s">
        <v>0</v>
      </c>
      <c r="D39" s="280" t="s">
        <v>1</v>
      </c>
      <c r="E39" s="280" t="s">
        <v>21</v>
      </c>
      <c r="F39" s="280"/>
    </row>
    <row r="40" spans="1:6">
      <c r="A40" s="254" t="s">
        <v>94</v>
      </c>
      <c r="B40" s="252" t="s">
        <v>92</v>
      </c>
      <c r="C40" s="254">
        <v>2276.5</v>
      </c>
      <c r="D40" s="254"/>
      <c r="E40" s="254"/>
      <c r="F40" s="254"/>
    </row>
    <row r="41" spans="1:6">
      <c r="A41" s="254" t="s">
        <v>93</v>
      </c>
      <c r="B41" s="252" t="s">
        <v>92</v>
      </c>
      <c r="C41" s="252" t="s">
        <v>92</v>
      </c>
      <c r="D41" s="252" t="s">
        <v>92</v>
      </c>
      <c r="E41" s="252" t="s">
        <v>92</v>
      </c>
      <c r="F41" s="252" t="s">
        <v>92</v>
      </c>
    </row>
    <row r="42" spans="1:6">
      <c r="A42" s="254"/>
      <c r="B42" s="252" t="s">
        <v>92</v>
      </c>
      <c r="C42" s="254"/>
      <c r="D42" s="254"/>
      <c r="E42" s="254"/>
      <c r="F42" s="254"/>
    </row>
    <row r="43" spans="1:6">
      <c r="A43" s="254"/>
      <c r="B43" s="252" t="s">
        <v>92</v>
      </c>
      <c r="C43" s="254"/>
      <c r="D43" s="254"/>
      <c r="E43" s="254"/>
      <c r="F43" s="254"/>
    </row>
    <row r="44" spans="1:6" ht="40.5">
      <c r="A44" s="254" t="s">
        <v>549</v>
      </c>
      <c r="B44" s="252" t="s">
        <v>92</v>
      </c>
      <c r="C44" s="346">
        <f>+C40</f>
        <v>2276.5</v>
      </c>
      <c r="D44" s="267">
        <f>+D40</f>
        <v>0</v>
      </c>
      <c r="E44" s="267">
        <f>+E40</f>
        <v>0</v>
      </c>
      <c r="F44" s="254"/>
    </row>
    <row r="45" spans="1:6" ht="27" customHeight="1">
      <c r="A45" s="708" t="s">
        <v>91</v>
      </c>
      <c r="B45" s="708"/>
      <c r="C45" s="708"/>
      <c r="D45" s="708"/>
      <c r="E45" s="708"/>
      <c r="F45" s="708"/>
    </row>
    <row r="46" spans="1:6">
      <c r="A46" s="710"/>
      <c r="B46" s="710"/>
      <c r="C46" s="710"/>
      <c r="D46" s="710"/>
      <c r="E46" s="710"/>
      <c r="F46" s="710"/>
    </row>
    <row r="47" spans="1:6" ht="27" customHeight="1">
      <c r="A47" s="708" t="s">
        <v>90</v>
      </c>
      <c r="B47" s="708"/>
      <c r="C47" s="708"/>
      <c r="D47" s="708"/>
      <c r="E47" s="708"/>
      <c r="F47" s="708"/>
    </row>
    <row r="48" spans="1:6">
      <c r="A48" s="710"/>
      <c r="B48" s="710"/>
      <c r="C48" s="710"/>
      <c r="D48" s="710"/>
      <c r="E48" s="710"/>
      <c r="F48" s="710"/>
    </row>
    <row r="49" spans="1:6">
      <c r="A49" s="708" t="s">
        <v>89</v>
      </c>
      <c r="B49" s="708"/>
      <c r="C49" s="708"/>
      <c r="D49" s="708"/>
      <c r="E49" s="708"/>
      <c r="F49" s="708"/>
    </row>
    <row r="50" spans="1:6">
      <c r="A50" s="710"/>
      <c r="B50" s="710"/>
      <c r="C50" s="710"/>
      <c r="D50" s="710"/>
      <c r="E50" s="710"/>
      <c r="F50" s="710"/>
    </row>
    <row r="52" spans="1:6" ht="15.75">
      <c r="A52" s="253"/>
      <c r="B52" s="253"/>
      <c r="C52" s="253"/>
      <c r="D52" s="253"/>
    </row>
  </sheetData>
  <mergeCells count="40">
    <mergeCell ref="A10:F10"/>
    <mergeCell ref="A11:F11"/>
    <mergeCell ref="A9:F9"/>
    <mergeCell ref="A2:F2"/>
    <mergeCell ref="A5:F5"/>
    <mergeCell ref="A6:F6"/>
    <mergeCell ref="A7:F7"/>
    <mergeCell ref="A8:F8"/>
    <mergeCell ref="A12:F12"/>
    <mergeCell ref="A13:F13"/>
    <mergeCell ref="A14:F14"/>
    <mergeCell ref="A29:F29"/>
    <mergeCell ref="A22:B22"/>
    <mergeCell ref="C22:D22"/>
    <mergeCell ref="E22:F22"/>
    <mergeCell ref="A23:B23"/>
    <mergeCell ref="C23:D23"/>
    <mergeCell ref="A28:F28"/>
    <mergeCell ref="A15:F15"/>
    <mergeCell ref="A16:F16"/>
    <mergeCell ref="A17:F17"/>
    <mergeCell ref="A18:F18"/>
    <mergeCell ref="A19:F19"/>
    <mergeCell ref="A20:F20"/>
    <mergeCell ref="A21:B21"/>
    <mergeCell ref="C21:D21"/>
    <mergeCell ref="E21:F21"/>
    <mergeCell ref="E23:F23"/>
    <mergeCell ref="A24:F24"/>
    <mergeCell ref="A25:F25"/>
    <mergeCell ref="A26:F26"/>
    <mergeCell ref="A27:F27"/>
    <mergeCell ref="A50:F50"/>
    <mergeCell ref="A30:F30"/>
    <mergeCell ref="A31:F31"/>
    <mergeCell ref="A45:F45"/>
    <mergeCell ref="A46:F46"/>
    <mergeCell ref="A47:F47"/>
    <mergeCell ref="A48:F48"/>
    <mergeCell ref="A49:F4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F52"/>
  <sheetViews>
    <sheetView topLeftCell="A35" workbookViewId="0">
      <selection activeCell="D52" sqref="D52"/>
    </sheetView>
  </sheetViews>
  <sheetFormatPr defaultRowHeight="15"/>
  <cols>
    <col min="1" max="3" width="30" customWidth="1"/>
    <col min="4" max="4" width="23.85546875" customWidth="1"/>
    <col min="5" max="5" width="30" customWidth="1"/>
    <col min="6" max="6" width="22.42578125" customWidth="1"/>
  </cols>
  <sheetData>
    <row r="2" spans="1:6" ht="17.25">
      <c r="A2" s="711" t="s">
        <v>131</v>
      </c>
      <c r="B2" s="711"/>
      <c r="C2" s="711"/>
      <c r="D2" s="711"/>
      <c r="E2" s="711"/>
      <c r="F2" s="711"/>
    </row>
    <row r="5" spans="1:6">
      <c r="A5" s="708" t="s">
        <v>130</v>
      </c>
      <c r="B5" s="708"/>
      <c r="C5" s="708"/>
      <c r="D5" s="708"/>
      <c r="E5" s="708"/>
      <c r="F5" s="708"/>
    </row>
    <row r="6" spans="1:6" ht="28.5" customHeight="1">
      <c r="A6" s="710" t="s">
        <v>385</v>
      </c>
      <c r="B6" s="710"/>
      <c r="C6" s="710"/>
      <c r="D6" s="710"/>
      <c r="E6" s="710"/>
      <c r="F6" s="710"/>
    </row>
    <row r="7" spans="1:6" ht="28.5" customHeight="1">
      <c r="A7" s="710" t="s">
        <v>386</v>
      </c>
      <c r="B7" s="710"/>
      <c r="C7" s="710"/>
      <c r="D7" s="710"/>
      <c r="E7" s="710"/>
      <c r="F7" s="710"/>
    </row>
    <row r="8" spans="1:6" ht="20.25" customHeight="1">
      <c r="A8" s="708" t="s">
        <v>127</v>
      </c>
      <c r="B8" s="708"/>
      <c r="C8" s="708"/>
      <c r="D8" s="708"/>
      <c r="E8" s="708"/>
      <c r="F8" s="708"/>
    </row>
    <row r="9" spans="1:6" ht="20.25" customHeight="1">
      <c r="A9" s="710" t="s">
        <v>387</v>
      </c>
      <c r="B9" s="710"/>
      <c r="C9" s="710"/>
      <c r="D9" s="710"/>
      <c r="E9" s="710"/>
      <c r="F9" s="710"/>
    </row>
    <row r="10" spans="1:6" ht="20.25" customHeight="1">
      <c r="A10" s="757" t="s">
        <v>388</v>
      </c>
      <c r="B10" s="710"/>
      <c r="C10" s="710"/>
      <c r="D10" s="710"/>
      <c r="E10" s="710"/>
      <c r="F10" s="710"/>
    </row>
    <row r="11" spans="1:6" ht="24" customHeight="1">
      <c r="A11" s="710" t="s">
        <v>389</v>
      </c>
      <c r="B11" s="710"/>
      <c r="C11" s="710"/>
      <c r="D11" s="710"/>
      <c r="E11" s="710"/>
      <c r="F11" s="710"/>
    </row>
    <row r="12" spans="1:6">
      <c r="A12" s="708" t="s">
        <v>123</v>
      </c>
      <c r="B12" s="708"/>
      <c r="C12" s="708"/>
      <c r="D12" s="708"/>
      <c r="E12" s="708"/>
      <c r="F12" s="708"/>
    </row>
    <row r="13" spans="1:6" ht="32.25" customHeight="1">
      <c r="A13" s="710" t="s">
        <v>433</v>
      </c>
      <c r="B13" s="710"/>
      <c r="C13" s="710"/>
      <c r="D13" s="710"/>
      <c r="E13" s="710"/>
      <c r="F13" s="710"/>
    </row>
    <row r="14" spans="1:6" ht="19.5" customHeight="1">
      <c r="A14" s="710" t="s">
        <v>432</v>
      </c>
      <c r="B14" s="710"/>
      <c r="C14" s="710"/>
      <c r="D14" s="710"/>
      <c r="E14" s="710"/>
      <c r="F14" s="710"/>
    </row>
    <row r="15" spans="1:6">
      <c r="A15" s="757" t="s">
        <v>120</v>
      </c>
      <c r="B15" s="710"/>
      <c r="C15" s="710"/>
      <c r="D15" s="710"/>
      <c r="E15" s="710"/>
      <c r="F15" s="710"/>
    </row>
    <row r="16" spans="1:6" ht="25.5" customHeight="1">
      <c r="A16" s="709" t="s">
        <v>417</v>
      </c>
      <c r="B16" s="709"/>
      <c r="C16" s="709"/>
      <c r="D16" s="709"/>
      <c r="E16" s="709"/>
      <c r="F16" s="709"/>
    </row>
    <row r="17" spans="1:6" ht="54.75" customHeight="1">
      <c r="A17" s="822" t="s">
        <v>431</v>
      </c>
      <c r="B17" s="822"/>
      <c r="C17" s="822"/>
      <c r="D17" s="822"/>
      <c r="E17" s="822"/>
      <c r="F17" s="822"/>
    </row>
    <row r="18" spans="1:6" ht="20.25">
      <c r="A18" s="709" t="s">
        <v>394</v>
      </c>
      <c r="B18" s="709"/>
      <c r="C18" s="709"/>
      <c r="D18" s="709"/>
      <c r="E18" s="709"/>
      <c r="F18" s="709"/>
    </row>
    <row r="19" spans="1:6" ht="14.25" customHeight="1">
      <c r="A19" s="757" t="s">
        <v>140</v>
      </c>
      <c r="B19" s="710"/>
      <c r="C19" s="710"/>
      <c r="D19" s="710"/>
      <c r="E19" s="710"/>
      <c r="F19" s="710"/>
    </row>
    <row r="20" spans="1:6" ht="55.5" customHeight="1">
      <c r="A20" s="710" t="s">
        <v>407</v>
      </c>
      <c r="B20" s="710"/>
      <c r="C20" s="710"/>
      <c r="D20" s="710"/>
      <c r="E20" s="710"/>
      <c r="F20" s="710"/>
    </row>
    <row r="21" spans="1:6" ht="63" customHeight="1">
      <c r="A21" s="756" t="s">
        <v>114</v>
      </c>
      <c r="B21" s="756"/>
      <c r="C21" s="756" t="s">
        <v>113</v>
      </c>
      <c r="D21" s="756"/>
      <c r="E21" s="756" t="s">
        <v>112</v>
      </c>
      <c r="F21" s="756"/>
    </row>
    <row r="22" spans="1:6" ht="33.75" customHeight="1">
      <c r="A22" s="689" t="s">
        <v>430</v>
      </c>
      <c r="B22" s="689"/>
      <c r="C22" s="689"/>
      <c r="D22" s="689"/>
      <c r="E22" s="689"/>
      <c r="F22" s="689"/>
    </row>
    <row r="23" spans="1:6" ht="26.25" customHeight="1">
      <c r="A23" s="689"/>
      <c r="B23" s="689"/>
      <c r="C23" s="689"/>
      <c r="D23" s="689"/>
      <c r="E23" s="689"/>
      <c r="F23" s="689"/>
    </row>
    <row r="24" spans="1:6">
      <c r="A24" s="708" t="s">
        <v>110</v>
      </c>
      <c r="B24" s="708"/>
      <c r="C24" s="708"/>
      <c r="D24" s="708"/>
      <c r="E24" s="708"/>
      <c r="F24" s="708"/>
    </row>
    <row r="25" spans="1:6">
      <c r="A25" s="710" t="s">
        <v>422</v>
      </c>
      <c r="B25" s="710"/>
      <c r="C25" s="710"/>
      <c r="D25" s="710"/>
      <c r="E25" s="710"/>
      <c r="F25" s="710"/>
    </row>
    <row r="26" spans="1:6">
      <c r="A26" s="708" t="s">
        <v>108</v>
      </c>
      <c r="B26" s="708"/>
      <c r="C26" s="708"/>
      <c r="D26" s="708"/>
      <c r="E26" s="708"/>
      <c r="F26" s="708"/>
    </row>
    <row r="27" spans="1:6">
      <c r="A27" s="710" t="s">
        <v>430</v>
      </c>
      <c r="B27" s="710"/>
      <c r="C27" s="710"/>
      <c r="D27" s="710"/>
      <c r="E27" s="710"/>
      <c r="F27" s="710"/>
    </row>
    <row r="28" spans="1:6">
      <c r="A28" s="708" t="s">
        <v>106</v>
      </c>
      <c r="B28" s="708"/>
      <c r="C28" s="708"/>
      <c r="D28" s="708"/>
      <c r="E28" s="708"/>
      <c r="F28" s="708"/>
    </row>
    <row r="29" spans="1:6">
      <c r="A29" s="710" t="s">
        <v>429</v>
      </c>
      <c r="B29" s="710"/>
      <c r="C29" s="710"/>
      <c r="D29" s="710"/>
      <c r="E29" s="710"/>
      <c r="F29" s="710"/>
    </row>
    <row r="30" spans="1:6">
      <c r="A30" s="708" t="s">
        <v>104</v>
      </c>
      <c r="B30" s="708"/>
      <c r="C30" s="708"/>
      <c r="D30" s="708"/>
      <c r="E30" s="708"/>
      <c r="F30" s="708"/>
    </row>
    <row r="31" spans="1:6">
      <c r="A31" s="710"/>
      <c r="B31" s="710"/>
      <c r="C31" s="710"/>
      <c r="D31" s="710"/>
      <c r="E31" s="710"/>
      <c r="F31" s="710"/>
    </row>
    <row r="32" spans="1:6">
      <c r="A32" s="258" t="s">
        <v>333</v>
      </c>
      <c r="B32" s="280" t="s">
        <v>101</v>
      </c>
      <c r="C32" s="280" t="s">
        <v>0</v>
      </c>
      <c r="D32" s="280" t="s">
        <v>1</v>
      </c>
      <c r="E32" s="280" t="s">
        <v>21</v>
      </c>
      <c r="F32" s="280"/>
    </row>
    <row r="33" spans="1:6" ht="40.5">
      <c r="A33" s="254" t="s">
        <v>412</v>
      </c>
      <c r="B33" s="252" t="s">
        <v>98</v>
      </c>
      <c r="C33" s="267">
        <v>5</v>
      </c>
      <c r="D33" s="267"/>
      <c r="E33" s="267"/>
      <c r="F33" s="254"/>
    </row>
    <row r="34" spans="1:6" ht="18" customHeight="1">
      <c r="A34" s="254"/>
      <c r="B34" s="254"/>
      <c r="C34" s="254"/>
      <c r="D34" s="254"/>
      <c r="E34" s="254"/>
      <c r="F34" s="254"/>
    </row>
    <row r="35" spans="1:6">
      <c r="A35" s="259" t="s">
        <v>97</v>
      </c>
      <c r="B35" s="280" t="s">
        <v>95</v>
      </c>
      <c r="C35" s="280" t="s">
        <v>0</v>
      </c>
      <c r="D35" s="280" t="s">
        <v>1</v>
      </c>
      <c r="E35" s="280" t="s">
        <v>21</v>
      </c>
      <c r="F35" s="280"/>
    </row>
    <row r="36" spans="1:6">
      <c r="A36" s="254"/>
      <c r="B36" s="252" t="s">
        <v>92</v>
      </c>
      <c r="C36" s="254"/>
      <c r="D36" s="254"/>
      <c r="E36" s="254"/>
      <c r="F36" s="254"/>
    </row>
    <row r="37" spans="1:6">
      <c r="A37" s="254"/>
      <c r="B37" s="252" t="s">
        <v>92</v>
      </c>
      <c r="C37" s="254"/>
      <c r="D37" s="254"/>
      <c r="E37" s="254"/>
      <c r="F37" s="254"/>
    </row>
    <row r="38" spans="1:6">
      <c r="A38" s="254"/>
      <c r="B38" s="252" t="s">
        <v>92</v>
      </c>
      <c r="C38" s="254"/>
      <c r="D38" s="254"/>
      <c r="E38" s="252"/>
      <c r="F38" s="252"/>
    </row>
    <row r="39" spans="1:6">
      <c r="A39" s="258" t="s">
        <v>96</v>
      </c>
      <c r="B39" s="280" t="s">
        <v>95</v>
      </c>
      <c r="C39" s="280" t="s">
        <v>0</v>
      </c>
      <c r="D39" s="280" t="s">
        <v>1</v>
      </c>
      <c r="E39" s="280" t="s">
        <v>21</v>
      </c>
      <c r="F39" s="280"/>
    </row>
    <row r="40" spans="1:6">
      <c r="A40" s="254" t="s">
        <v>94</v>
      </c>
      <c r="B40" s="252" t="s">
        <v>92</v>
      </c>
      <c r="C40" s="350">
        <v>18460</v>
      </c>
      <c r="D40" s="254"/>
      <c r="E40" s="254"/>
      <c r="F40" s="254"/>
    </row>
    <row r="41" spans="1:6">
      <c r="A41" s="254" t="s">
        <v>93</v>
      </c>
      <c r="B41" s="252" t="s">
        <v>92</v>
      </c>
      <c r="C41" s="252" t="s">
        <v>92</v>
      </c>
      <c r="D41" s="252" t="s">
        <v>92</v>
      </c>
      <c r="E41" s="252" t="s">
        <v>92</v>
      </c>
      <c r="F41" s="252" t="s">
        <v>92</v>
      </c>
    </row>
    <row r="42" spans="1:6">
      <c r="A42" s="254"/>
      <c r="B42" s="252" t="s">
        <v>92</v>
      </c>
      <c r="C42" s="254"/>
      <c r="D42" s="254"/>
      <c r="E42" s="254"/>
      <c r="F42" s="254"/>
    </row>
    <row r="43" spans="1:6">
      <c r="A43" s="254"/>
      <c r="B43" s="252" t="s">
        <v>92</v>
      </c>
      <c r="C43" s="254"/>
      <c r="D43" s="254"/>
      <c r="E43" s="254"/>
      <c r="F43" s="254"/>
    </row>
    <row r="44" spans="1:6" ht="40.5">
      <c r="A44" s="254" t="s">
        <v>549</v>
      </c>
      <c r="B44" s="252" t="s">
        <v>92</v>
      </c>
      <c r="C44" s="346">
        <f>+C40</f>
        <v>18460</v>
      </c>
      <c r="D44" s="267">
        <f>+D40</f>
        <v>0</v>
      </c>
      <c r="E44" s="267">
        <f>+E40</f>
        <v>0</v>
      </c>
      <c r="F44" s="254"/>
    </row>
    <row r="45" spans="1:6" ht="27" customHeight="1">
      <c r="A45" s="708" t="s">
        <v>91</v>
      </c>
      <c r="B45" s="708"/>
      <c r="C45" s="708"/>
      <c r="D45" s="708"/>
      <c r="E45" s="708"/>
      <c r="F45" s="708"/>
    </row>
    <row r="46" spans="1:6">
      <c r="A46" s="710"/>
      <c r="B46" s="710"/>
      <c r="C46" s="710"/>
      <c r="D46" s="710"/>
      <c r="E46" s="710"/>
      <c r="F46" s="710"/>
    </row>
    <row r="47" spans="1:6" ht="27" customHeight="1">
      <c r="A47" s="708" t="s">
        <v>90</v>
      </c>
      <c r="B47" s="708"/>
      <c r="C47" s="708"/>
      <c r="D47" s="708"/>
      <c r="E47" s="708"/>
      <c r="F47" s="708"/>
    </row>
    <row r="48" spans="1:6">
      <c r="A48" s="710"/>
      <c r="B48" s="710"/>
      <c r="C48" s="710"/>
      <c r="D48" s="710"/>
      <c r="E48" s="710"/>
      <c r="F48" s="710"/>
    </row>
    <row r="49" spans="1:6">
      <c r="A49" s="708" t="s">
        <v>89</v>
      </c>
      <c r="B49" s="708"/>
      <c r="C49" s="708"/>
      <c r="D49" s="708"/>
      <c r="E49" s="708"/>
      <c r="F49" s="708"/>
    </row>
    <row r="50" spans="1:6">
      <c r="A50" s="710"/>
      <c r="B50" s="710"/>
      <c r="C50" s="710"/>
      <c r="D50" s="710"/>
      <c r="E50" s="710"/>
      <c r="F50" s="710"/>
    </row>
    <row r="52" spans="1:6" ht="15.75">
      <c r="A52" s="253"/>
      <c r="B52" s="253"/>
      <c r="C52" s="253"/>
      <c r="D52" s="253"/>
    </row>
  </sheetData>
  <mergeCells count="40">
    <mergeCell ref="A49:F49"/>
    <mergeCell ref="A50:F50"/>
    <mergeCell ref="A30:F30"/>
    <mergeCell ref="A31:F31"/>
    <mergeCell ref="A45:F45"/>
    <mergeCell ref="A46:F46"/>
    <mergeCell ref="A47:F47"/>
    <mergeCell ref="A48:F48"/>
    <mergeCell ref="A20:F20"/>
    <mergeCell ref="A29:F29"/>
    <mergeCell ref="A22:B22"/>
    <mergeCell ref="C22:D22"/>
    <mergeCell ref="E22:F22"/>
    <mergeCell ref="A23:B23"/>
    <mergeCell ref="C23:D23"/>
    <mergeCell ref="E23:F23"/>
    <mergeCell ref="A24:F24"/>
    <mergeCell ref="A25:F25"/>
    <mergeCell ref="A26:F26"/>
    <mergeCell ref="A27:F27"/>
    <mergeCell ref="A28:F28"/>
    <mergeCell ref="A21:B21"/>
    <mergeCell ref="C21:D21"/>
    <mergeCell ref="E21:F21"/>
    <mergeCell ref="A10:F10"/>
    <mergeCell ref="A11:F11"/>
    <mergeCell ref="A12:F12"/>
    <mergeCell ref="A13:F13"/>
    <mergeCell ref="A14:F14"/>
    <mergeCell ref="A15:F15"/>
    <mergeCell ref="A16:F16"/>
    <mergeCell ref="A17:F17"/>
    <mergeCell ref="A18:F18"/>
    <mergeCell ref="A19:F19"/>
    <mergeCell ref="A9:F9"/>
    <mergeCell ref="A2:F2"/>
    <mergeCell ref="A5:F5"/>
    <mergeCell ref="A6:F6"/>
    <mergeCell ref="A7:F7"/>
    <mergeCell ref="A8:F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94"/>
  <sheetViews>
    <sheetView showWhiteSpace="0" topLeftCell="A78" zoomScalePageLayoutView="87" workbookViewId="0">
      <selection activeCell="C88" sqref="C88:E88"/>
    </sheetView>
  </sheetViews>
  <sheetFormatPr defaultRowHeight="12.75"/>
  <cols>
    <col min="1" max="1" width="39.42578125" style="309" customWidth="1"/>
    <col min="2" max="2" width="6.42578125" style="309" customWidth="1"/>
    <col min="3" max="3" width="14.28515625" style="309" customWidth="1"/>
    <col min="4" max="4" width="13.42578125" style="309" customWidth="1"/>
    <col min="5" max="5" width="12.5703125" style="309" customWidth="1"/>
    <col min="6" max="6" width="14.140625" style="309" customWidth="1"/>
    <col min="7" max="7" width="73" style="309" customWidth="1"/>
    <col min="8" max="16384" width="9.140625" style="308"/>
  </cols>
  <sheetData>
    <row r="1" spans="1:7" ht="18.75" customHeight="1">
      <c r="A1" s="874" t="s">
        <v>504</v>
      </c>
      <c r="B1" s="875"/>
      <c r="C1" s="875"/>
      <c r="D1" s="875"/>
      <c r="E1" s="875"/>
      <c r="F1" s="875"/>
      <c r="G1" s="876"/>
    </row>
    <row r="2" spans="1:7" ht="111" customHeight="1">
      <c r="A2" s="833" t="s">
        <v>503</v>
      </c>
      <c r="B2" s="880"/>
      <c r="C2" s="880"/>
      <c r="D2" s="880"/>
      <c r="E2" s="880"/>
      <c r="F2" s="880"/>
      <c r="G2" s="881"/>
    </row>
    <row r="3" spans="1:7" ht="20.25" customHeight="1">
      <c r="A3" s="830" t="s">
        <v>502</v>
      </c>
      <c r="B3" s="831"/>
      <c r="C3" s="831"/>
      <c r="D3" s="831"/>
      <c r="E3" s="831"/>
      <c r="F3" s="831"/>
      <c r="G3" s="832"/>
    </row>
    <row r="4" spans="1:7" ht="15" customHeight="1">
      <c r="A4" s="872" t="s">
        <v>501</v>
      </c>
      <c r="B4" s="866"/>
      <c r="C4" s="866"/>
      <c r="D4" s="866"/>
      <c r="E4" s="866"/>
      <c r="F4" s="866"/>
      <c r="G4" s="873"/>
    </row>
    <row r="5" spans="1:7" ht="16.5" customHeight="1">
      <c r="A5" s="833" t="s">
        <v>500</v>
      </c>
      <c r="B5" s="834"/>
      <c r="C5" s="834"/>
      <c r="D5" s="834"/>
      <c r="E5" s="834"/>
      <c r="F5" s="834"/>
      <c r="G5" s="835"/>
    </row>
    <row r="6" spans="1:7" ht="15" customHeight="1">
      <c r="A6" s="833" t="s">
        <v>499</v>
      </c>
      <c r="B6" s="834"/>
      <c r="C6" s="834"/>
      <c r="D6" s="834"/>
      <c r="E6" s="834"/>
      <c r="F6" s="834"/>
      <c r="G6" s="835"/>
    </row>
    <row r="7" spans="1:7" ht="11.25" customHeight="1">
      <c r="A7" s="833"/>
      <c r="B7" s="836"/>
      <c r="C7" s="836"/>
      <c r="D7" s="836"/>
      <c r="E7" s="836"/>
      <c r="F7" s="836"/>
      <c r="G7" s="837"/>
    </row>
    <row r="8" spans="1:7" ht="17.25" customHeight="1">
      <c r="A8" s="872" t="s">
        <v>127</v>
      </c>
      <c r="B8" s="866"/>
      <c r="C8" s="866"/>
      <c r="D8" s="866"/>
      <c r="E8" s="866"/>
      <c r="F8" s="866"/>
      <c r="G8" s="873"/>
    </row>
    <row r="9" spans="1:7" ht="18.75" customHeight="1">
      <c r="A9" s="833" t="s">
        <v>498</v>
      </c>
      <c r="B9" s="834"/>
      <c r="C9" s="834"/>
      <c r="D9" s="834"/>
      <c r="E9" s="834"/>
      <c r="F9" s="834"/>
      <c r="G9" s="835"/>
    </row>
    <row r="10" spans="1:7" ht="15" customHeight="1">
      <c r="A10" s="833" t="s">
        <v>497</v>
      </c>
      <c r="B10" s="834"/>
      <c r="C10" s="834"/>
      <c r="D10" s="834"/>
      <c r="E10" s="834"/>
      <c r="F10" s="834"/>
      <c r="G10" s="835"/>
    </row>
    <row r="11" spans="1:7" ht="15.75" customHeight="1">
      <c r="A11" s="833" t="s">
        <v>496</v>
      </c>
      <c r="B11" s="834"/>
      <c r="C11" s="834"/>
      <c r="D11" s="834"/>
      <c r="E11" s="834"/>
      <c r="F11" s="834"/>
      <c r="G11" s="835"/>
    </row>
    <row r="12" spans="1:7" ht="409.5" customHeight="1">
      <c r="A12" s="824" t="s">
        <v>495</v>
      </c>
      <c r="B12" s="825"/>
      <c r="C12" s="825"/>
      <c r="D12" s="825"/>
      <c r="E12" s="825"/>
      <c r="F12" s="825"/>
      <c r="G12" s="826"/>
    </row>
    <row r="13" spans="1:7" ht="51" customHeight="1">
      <c r="A13" s="827"/>
      <c r="B13" s="828"/>
      <c r="C13" s="828"/>
      <c r="D13" s="828"/>
      <c r="E13" s="828"/>
      <c r="F13" s="828"/>
      <c r="G13" s="829"/>
    </row>
    <row r="14" spans="1:7" ht="16.5" customHeight="1">
      <c r="A14" s="849" t="s">
        <v>494</v>
      </c>
      <c r="B14" s="847"/>
      <c r="C14" s="847"/>
      <c r="D14" s="847"/>
      <c r="E14" s="847"/>
      <c r="F14" s="847"/>
      <c r="G14" s="848"/>
    </row>
    <row r="15" spans="1:7" ht="17.25" customHeight="1">
      <c r="A15" s="850" t="s">
        <v>493</v>
      </c>
      <c r="B15" s="851"/>
      <c r="C15" s="851"/>
      <c r="D15" s="851"/>
      <c r="E15" s="851"/>
      <c r="F15" s="851"/>
      <c r="G15" s="852"/>
    </row>
    <row r="16" spans="1:7" ht="14.25">
      <c r="A16" s="838" t="s">
        <v>492</v>
      </c>
      <c r="B16" s="839"/>
      <c r="C16" s="839"/>
      <c r="D16" s="839"/>
      <c r="E16" s="839"/>
      <c r="F16" s="839"/>
      <c r="G16" s="840"/>
    </row>
    <row r="17" spans="1:7" ht="13.5">
      <c r="A17" s="838" t="s">
        <v>491</v>
      </c>
      <c r="B17" s="839"/>
      <c r="C17" s="839"/>
      <c r="D17" s="839"/>
      <c r="E17" s="839"/>
      <c r="F17" s="839"/>
      <c r="G17" s="840"/>
    </row>
    <row r="18" spans="1:7" ht="14.25">
      <c r="A18" s="838" t="s">
        <v>490</v>
      </c>
      <c r="B18" s="839"/>
      <c r="C18" s="839"/>
      <c r="D18" s="839"/>
      <c r="E18" s="839"/>
      <c r="F18" s="839"/>
      <c r="G18" s="840"/>
    </row>
    <row r="19" spans="1:7" ht="14.25">
      <c r="A19" s="853" t="s">
        <v>489</v>
      </c>
      <c r="B19" s="854"/>
      <c r="C19" s="854"/>
      <c r="D19" s="854"/>
      <c r="E19" s="854"/>
      <c r="F19" s="854"/>
      <c r="G19" s="855"/>
    </row>
    <row r="20" spans="1:7" ht="14.25">
      <c r="A20" s="841" t="s">
        <v>488</v>
      </c>
      <c r="B20" s="842"/>
      <c r="C20" s="842"/>
      <c r="D20" s="842"/>
      <c r="E20" s="842"/>
      <c r="F20" s="842"/>
      <c r="G20" s="843"/>
    </row>
    <row r="21" spans="1:7" ht="41.25" customHeight="1">
      <c r="A21" s="856" t="s">
        <v>487</v>
      </c>
      <c r="B21" s="857"/>
      <c r="C21" s="857"/>
      <c r="D21" s="857"/>
      <c r="E21" s="857"/>
      <c r="F21" s="857"/>
      <c r="G21" s="858"/>
    </row>
    <row r="22" spans="1:7" ht="13.5">
      <c r="A22" s="838" t="s">
        <v>486</v>
      </c>
      <c r="B22" s="839"/>
      <c r="C22" s="839"/>
      <c r="D22" s="839"/>
      <c r="E22" s="839"/>
      <c r="F22" s="839"/>
      <c r="G22" s="840"/>
    </row>
    <row r="23" spans="1:7" ht="13.5">
      <c r="A23" s="877" t="s">
        <v>485</v>
      </c>
      <c r="B23" s="878"/>
      <c r="C23" s="878"/>
      <c r="D23" s="878"/>
      <c r="E23" s="878"/>
      <c r="F23" s="878"/>
      <c r="G23" s="879"/>
    </row>
    <row r="24" spans="1:7" ht="13.5">
      <c r="A24" s="838" t="s">
        <v>484</v>
      </c>
      <c r="B24" s="839"/>
      <c r="C24" s="839"/>
      <c r="D24" s="839"/>
      <c r="E24" s="839"/>
      <c r="F24" s="839"/>
      <c r="G24" s="840"/>
    </row>
    <row r="25" spans="1:7" ht="13.5">
      <c r="A25" s="838" t="s">
        <v>483</v>
      </c>
      <c r="B25" s="839"/>
      <c r="C25" s="839"/>
      <c r="D25" s="839"/>
      <c r="E25" s="839"/>
      <c r="F25" s="839"/>
      <c r="G25" s="840"/>
    </row>
    <row r="26" spans="1:7" ht="14.25">
      <c r="A26" s="841" t="s">
        <v>482</v>
      </c>
      <c r="B26" s="842"/>
      <c r="C26" s="842"/>
      <c r="D26" s="842"/>
      <c r="E26" s="842"/>
      <c r="F26" s="842"/>
      <c r="G26" s="843"/>
    </row>
    <row r="27" spans="1:7" ht="26.25" customHeight="1">
      <c r="A27" s="844" t="s">
        <v>481</v>
      </c>
      <c r="B27" s="845"/>
      <c r="C27" s="845"/>
      <c r="D27" s="845"/>
      <c r="E27" s="845"/>
      <c r="F27" s="845"/>
      <c r="G27" s="846"/>
    </row>
    <row r="28" spans="1:7" ht="57.75" customHeight="1">
      <c r="A28" s="849" t="s">
        <v>480</v>
      </c>
      <c r="B28" s="847"/>
      <c r="C28" s="865" t="s">
        <v>113</v>
      </c>
      <c r="D28" s="866"/>
      <c r="E28" s="867"/>
      <c r="F28" s="847" t="s">
        <v>479</v>
      </c>
      <c r="G28" s="848"/>
    </row>
    <row r="29" spans="1:7" ht="266.25" customHeight="1">
      <c r="A29" s="833" t="s">
        <v>478</v>
      </c>
      <c r="B29" s="834"/>
      <c r="C29" s="868"/>
      <c r="D29" s="857"/>
      <c r="E29" s="867"/>
      <c r="F29" s="834" t="s">
        <v>477</v>
      </c>
      <c r="G29" s="835"/>
    </row>
    <row r="30" spans="1:7" s="309" customFormat="1" ht="14.25" customHeight="1">
      <c r="A30" s="849" t="s">
        <v>110</v>
      </c>
      <c r="B30" s="847"/>
      <c r="C30" s="847"/>
      <c r="D30" s="847"/>
      <c r="E30" s="847"/>
      <c r="F30" s="847"/>
      <c r="G30" s="848"/>
    </row>
    <row r="31" spans="1:7" s="309" customFormat="1" ht="14.25" customHeight="1">
      <c r="A31" s="833" t="s">
        <v>476</v>
      </c>
      <c r="B31" s="834"/>
      <c r="C31" s="834"/>
      <c r="D31" s="834"/>
      <c r="E31" s="834"/>
      <c r="F31" s="834"/>
      <c r="G31" s="835"/>
    </row>
    <row r="32" spans="1:7" s="309" customFormat="1" ht="14.25" customHeight="1">
      <c r="A32" s="849" t="s">
        <v>108</v>
      </c>
      <c r="B32" s="847"/>
      <c r="C32" s="847"/>
      <c r="D32" s="847"/>
      <c r="E32" s="847"/>
      <c r="F32" s="847"/>
      <c r="G32" s="848"/>
    </row>
    <row r="33" spans="1:7" s="309" customFormat="1" ht="33" customHeight="1">
      <c r="A33" s="862" t="s">
        <v>475</v>
      </c>
      <c r="B33" s="863"/>
      <c r="C33" s="863"/>
      <c r="D33" s="863"/>
      <c r="E33" s="863"/>
      <c r="F33" s="863"/>
      <c r="G33" s="864"/>
    </row>
    <row r="34" spans="1:7" s="309" customFormat="1" ht="14.25" customHeight="1">
      <c r="A34" s="859" t="s">
        <v>474</v>
      </c>
      <c r="B34" s="860"/>
      <c r="C34" s="860"/>
      <c r="D34" s="860"/>
      <c r="E34" s="860"/>
      <c r="F34" s="860"/>
      <c r="G34" s="861"/>
    </row>
    <row r="35" spans="1:7" s="309" customFormat="1" ht="26.25" customHeight="1">
      <c r="A35" s="862" t="s">
        <v>473</v>
      </c>
      <c r="B35" s="863"/>
      <c r="C35" s="863"/>
      <c r="D35" s="863"/>
      <c r="E35" s="863"/>
      <c r="F35" s="863"/>
      <c r="G35" s="864"/>
    </row>
    <row r="36" spans="1:7" s="309" customFormat="1" ht="14.25" customHeight="1">
      <c r="A36" s="859" t="s">
        <v>472</v>
      </c>
      <c r="B36" s="860"/>
      <c r="C36" s="860"/>
      <c r="D36" s="860"/>
      <c r="E36" s="860"/>
      <c r="F36" s="860"/>
      <c r="G36" s="861"/>
    </row>
    <row r="37" spans="1:7" s="309" customFormat="1" ht="54.75" customHeight="1">
      <c r="A37" s="833" t="s">
        <v>471</v>
      </c>
      <c r="B37" s="834"/>
      <c r="C37" s="834"/>
      <c r="D37" s="834"/>
      <c r="E37" s="834"/>
      <c r="F37" s="834"/>
      <c r="G37" s="835"/>
    </row>
    <row r="38" spans="1:7" s="309" customFormat="1" ht="45" customHeight="1">
      <c r="A38" s="335" t="s">
        <v>470</v>
      </c>
      <c r="B38" s="334" t="s">
        <v>469</v>
      </c>
      <c r="C38" s="333" t="s">
        <v>468</v>
      </c>
      <c r="D38" s="333" t="s">
        <v>1</v>
      </c>
      <c r="E38" s="333" t="s">
        <v>467</v>
      </c>
      <c r="F38" s="332" t="s">
        <v>466</v>
      </c>
      <c r="G38" s="311"/>
    </row>
    <row r="39" spans="1:7" s="309" customFormat="1" ht="20.25" customHeight="1">
      <c r="A39" s="323" t="s">
        <v>457</v>
      </c>
      <c r="B39" s="312" t="s">
        <v>98</v>
      </c>
      <c r="C39" s="329">
        <v>8</v>
      </c>
      <c r="D39" s="329">
        <v>8</v>
      </c>
      <c r="E39" s="329">
        <v>8</v>
      </c>
      <c r="F39" s="325" t="s">
        <v>21</v>
      </c>
      <c r="G39" s="311"/>
    </row>
    <row r="40" spans="1:7" ht="18" customHeight="1">
      <c r="A40" s="323" t="s">
        <v>460</v>
      </c>
      <c r="B40" s="312" t="s">
        <v>98</v>
      </c>
      <c r="C40" s="329">
        <v>1</v>
      </c>
      <c r="D40" s="329">
        <v>2</v>
      </c>
      <c r="E40" s="329">
        <v>2</v>
      </c>
      <c r="F40" s="325" t="s">
        <v>21</v>
      </c>
      <c r="G40" s="311"/>
    </row>
    <row r="41" spans="1:7" ht="20.25" customHeight="1">
      <c r="A41" s="323" t="s">
        <v>455</v>
      </c>
      <c r="B41" s="312" t="s">
        <v>98</v>
      </c>
      <c r="C41" s="329">
        <v>10</v>
      </c>
      <c r="D41" s="329">
        <v>10</v>
      </c>
      <c r="E41" s="329">
        <v>10</v>
      </c>
      <c r="F41" s="325" t="s">
        <v>21</v>
      </c>
      <c r="G41" s="311"/>
    </row>
    <row r="42" spans="1:7" ht="19.5" customHeight="1">
      <c r="A42" s="323" t="s">
        <v>454</v>
      </c>
      <c r="B42" s="312" t="s">
        <v>98</v>
      </c>
      <c r="C42" s="328">
        <v>1</v>
      </c>
      <c r="D42" s="328"/>
      <c r="E42" s="328"/>
      <c r="F42" s="325" t="s">
        <v>21</v>
      </c>
      <c r="G42" s="311"/>
    </row>
    <row r="43" spans="1:7" ht="20.25" customHeight="1">
      <c r="A43" s="323" t="s">
        <v>453</v>
      </c>
      <c r="B43" s="312" t="s">
        <v>98</v>
      </c>
      <c r="C43" s="329">
        <v>20</v>
      </c>
      <c r="D43" s="329">
        <v>20</v>
      </c>
      <c r="E43" s="329">
        <v>20</v>
      </c>
      <c r="F43" s="325" t="s">
        <v>21</v>
      </c>
      <c r="G43" s="311"/>
    </row>
    <row r="44" spans="1:7" ht="17.25" customHeight="1">
      <c r="A44" s="323" t="s">
        <v>452</v>
      </c>
      <c r="B44" s="312" t="s">
        <v>98</v>
      </c>
      <c r="C44" s="329">
        <v>10</v>
      </c>
      <c r="D44" s="329">
        <v>10</v>
      </c>
      <c r="E44" s="329">
        <v>10</v>
      </c>
      <c r="F44" s="325" t="s">
        <v>21</v>
      </c>
      <c r="G44" s="311"/>
    </row>
    <row r="45" spans="1:7" ht="20.25" customHeight="1">
      <c r="A45" s="323" t="s">
        <v>451</v>
      </c>
      <c r="B45" s="312" t="s">
        <v>98</v>
      </c>
      <c r="C45" s="329">
        <v>3</v>
      </c>
      <c r="D45" s="329">
        <v>3</v>
      </c>
      <c r="E45" s="329">
        <v>4</v>
      </c>
      <c r="F45" s="325" t="s">
        <v>21</v>
      </c>
      <c r="G45" s="311"/>
    </row>
    <row r="46" spans="1:7" ht="18.75" customHeight="1">
      <c r="A46" s="323" t="s">
        <v>450</v>
      </c>
      <c r="B46" s="312" t="s">
        <v>98</v>
      </c>
      <c r="C46" s="329">
        <v>3</v>
      </c>
      <c r="D46" s="329">
        <v>3</v>
      </c>
      <c r="E46" s="329">
        <v>3</v>
      </c>
      <c r="F46" s="325" t="s">
        <v>21</v>
      </c>
      <c r="G46" s="311"/>
    </row>
    <row r="47" spans="1:7" ht="15.75" customHeight="1">
      <c r="A47" s="323" t="s">
        <v>449</v>
      </c>
      <c r="B47" s="312" t="s">
        <v>98</v>
      </c>
      <c r="C47" s="329">
        <v>3</v>
      </c>
      <c r="D47" s="329">
        <v>3</v>
      </c>
      <c r="E47" s="329">
        <v>4</v>
      </c>
      <c r="F47" s="325" t="s">
        <v>21</v>
      </c>
      <c r="G47" s="311"/>
    </row>
    <row r="48" spans="1:7" ht="21.75" customHeight="1">
      <c r="A48" s="323" t="s">
        <v>448</v>
      </c>
      <c r="B48" s="312" t="s">
        <v>98</v>
      </c>
      <c r="C48" s="329">
        <v>2</v>
      </c>
      <c r="D48" s="329">
        <v>2</v>
      </c>
      <c r="E48" s="331">
        <v>1</v>
      </c>
      <c r="F48" s="325" t="s">
        <v>21</v>
      </c>
      <c r="G48" s="311"/>
    </row>
    <row r="49" spans="1:7" ht="18" customHeight="1">
      <c r="A49" s="323" t="s">
        <v>447</v>
      </c>
      <c r="B49" s="312" t="s">
        <v>98</v>
      </c>
      <c r="C49" s="329">
        <v>10</v>
      </c>
      <c r="D49" s="329">
        <v>10</v>
      </c>
      <c r="E49" s="330">
        <v>9</v>
      </c>
      <c r="F49" s="325" t="s">
        <v>21</v>
      </c>
      <c r="G49" s="311"/>
    </row>
    <row r="50" spans="1:7" ht="19.5" customHeight="1">
      <c r="A50" s="323" t="s">
        <v>446</v>
      </c>
      <c r="B50" s="312" t="s">
        <v>98</v>
      </c>
      <c r="C50" s="329">
        <v>2</v>
      </c>
      <c r="D50" s="329">
        <v>2</v>
      </c>
      <c r="E50" s="330">
        <v>2</v>
      </c>
      <c r="F50" s="325" t="s">
        <v>21</v>
      </c>
      <c r="G50" s="311"/>
    </row>
    <row r="51" spans="1:7" ht="18" customHeight="1">
      <c r="A51" s="323" t="s">
        <v>465</v>
      </c>
      <c r="B51" s="312" t="s">
        <v>98</v>
      </c>
      <c r="C51" s="329">
        <v>10</v>
      </c>
      <c r="D51" s="329">
        <v>10</v>
      </c>
      <c r="E51" s="329"/>
      <c r="F51" s="325" t="s">
        <v>464</v>
      </c>
      <c r="G51" s="311"/>
    </row>
    <row r="52" spans="1:7" ht="20.25" customHeight="1">
      <c r="A52" s="323" t="s">
        <v>444</v>
      </c>
      <c r="B52" s="312" t="s">
        <v>98</v>
      </c>
      <c r="C52" s="329">
        <v>1</v>
      </c>
      <c r="D52" s="328">
        <v>1</v>
      </c>
      <c r="E52" s="328"/>
      <c r="F52" s="325" t="s">
        <v>463</v>
      </c>
      <c r="G52" s="311"/>
    </row>
    <row r="53" spans="1:7" ht="3.75" customHeight="1">
      <c r="A53" s="313" t="s">
        <v>190</v>
      </c>
      <c r="B53" s="312"/>
      <c r="C53" s="312"/>
      <c r="D53" s="312"/>
      <c r="E53" s="312"/>
      <c r="F53" s="312"/>
      <c r="G53" s="310"/>
    </row>
    <row r="54" spans="1:7" ht="30.75" customHeight="1">
      <c r="A54" s="324" t="s">
        <v>462</v>
      </c>
      <c r="B54" s="322" t="s">
        <v>441</v>
      </c>
      <c r="C54" s="322" t="s">
        <v>100</v>
      </c>
      <c r="D54" s="322" t="s">
        <v>1</v>
      </c>
      <c r="E54" s="322" t="s">
        <v>461</v>
      </c>
      <c r="F54" s="327" t="s">
        <v>148</v>
      </c>
      <c r="G54" s="311"/>
    </row>
    <row r="55" spans="1:7" ht="25.5">
      <c r="A55" s="323" t="s">
        <v>457</v>
      </c>
      <c r="B55" s="322" t="s">
        <v>441</v>
      </c>
      <c r="C55" s="321">
        <v>7000</v>
      </c>
      <c r="D55" s="321">
        <v>7000</v>
      </c>
      <c r="E55" s="321">
        <v>7000</v>
      </c>
      <c r="F55" s="325" t="s">
        <v>21</v>
      </c>
      <c r="G55" s="311"/>
    </row>
    <row r="56" spans="1:7" ht="25.5">
      <c r="A56" s="323" t="s">
        <v>460</v>
      </c>
      <c r="B56" s="322" t="s">
        <v>441</v>
      </c>
      <c r="C56" s="321">
        <v>8000</v>
      </c>
      <c r="D56" s="321">
        <v>8000</v>
      </c>
      <c r="E56" s="321">
        <v>8000</v>
      </c>
      <c r="F56" s="325" t="s">
        <v>21</v>
      </c>
      <c r="G56" s="311"/>
    </row>
    <row r="57" spans="1:7" ht="25.5">
      <c r="A57" s="323" t="s">
        <v>455</v>
      </c>
      <c r="B57" s="322" t="s">
        <v>441</v>
      </c>
      <c r="C57" s="321">
        <v>5200</v>
      </c>
      <c r="D57" s="321">
        <v>5200</v>
      </c>
      <c r="E57" s="321">
        <v>5200</v>
      </c>
      <c r="F57" s="325" t="s">
        <v>21</v>
      </c>
      <c r="G57" s="311"/>
    </row>
    <row r="58" spans="1:7" ht="25.5">
      <c r="A58" s="323" t="s">
        <v>459</v>
      </c>
      <c r="B58" s="322" t="s">
        <v>441</v>
      </c>
      <c r="C58" s="320">
        <v>880000</v>
      </c>
      <c r="D58" s="320"/>
      <c r="E58" s="320"/>
      <c r="F58" s="325" t="s">
        <v>21</v>
      </c>
      <c r="G58" s="311"/>
    </row>
    <row r="59" spans="1:7" ht="25.5">
      <c r="A59" s="323" t="s">
        <v>453</v>
      </c>
      <c r="B59" s="322" t="s">
        <v>441</v>
      </c>
      <c r="C59" s="321">
        <v>200</v>
      </c>
      <c r="D59" s="321">
        <v>200</v>
      </c>
      <c r="E59" s="321">
        <v>200</v>
      </c>
      <c r="F59" s="325" t="s">
        <v>21</v>
      </c>
      <c r="G59" s="311"/>
    </row>
    <row r="60" spans="1:7" ht="25.5">
      <c r="A60" s="323" t="s">
        <v>452</v>
      </c>
      <c r="B60" s="322" t="s">
        <v>441</v>
      </c>
      <c r="C60" s="321">
        <v>1000</v>
      </c>
      <c r="D60" s="321">
        <v>1000</v>
      </c>
      <c r="E60" s="321">
        <v>1000</v>
      </c>
      <c r="F60" s="325" t="s">
        <v>21</v>
      </c>
      <c r="G60" s="311"/>
    </row>
    <row r="61" spans="1:7" ht="25.5">
      <c r="A61" s="323" t="s">
        <v>451</v>
      </c>
      <c r="B61" s="322" t="s">
        <v>441</v>
      </c>
      <c r="C61" s="321">
        <v>4000</v>
      </c>
      <c r="D61" s="321">
        <v>4000</v>
      </c>
      <c r="E61" s="321">
        <v>4000</v>
      </c>
      <c r="F61" s="325" t="s">
        <v>21</v>
      </c>
      <c r="G61" s="311"/>
    </row>
    <row r="62" spans="1:7" ht="25.5">
      <c r="A62" s="323" t="s">
        <v>450</v>
      </c>
      <c r="B62" s="322" t="s">
        <v>441</v>
      </c>
      <c r="C62" s="321">
        <v>1000</v>
      </c>
      <c r="D62" s="321">
        <v>1000</v>
      </c>
      <c r="E62" s="321">
        <v>1000</v>
      </c>
      <c r="F62" s="325" t="s">
        <v>21</v>
      </c>
      <c r="G62" s="311"/>
    </row>
    <row r="63" spans="1:7" ht="25.5">
      <c r="A63" s="323" t="s">
        <v>449</v>
      </c>
      <c r="B63" s="322" t="s">
        <v>441</v>
      </c>
      <c r="C63" s="321">
        <v>3500</v>
      </c>
      <c r="D63" s="321">
        <v>3500</v>
      </c>
      <c r="E63" s="321">
        <v>3500</v>
      </c>
      <c r="F63" s="325" t="s">
        <v>21</v>
      </c>
      <c r="G63" s="311"/>
    </row>
    <row r="64" spans="1:7" ht="27">
      <c r="A64" s="323" t="s">
        <v>448</v>
      </c>
      <c r="B64" s="322" t="s">
        <v>441</v>
      </c>
      <c r="C64" s="321">
        <v>7000</v>
      </c>
      <c r="D64" s="321">
        <v>7000</v>
      </c>
      <c r="E64" s="326">
        <v>7000</v>
      </c>
      <c r="F64" s="325" t="s">
        <v>21</v>
      </c>
      <c r="G64" s="311"/>
    </row>
    <row r="65" spans="1:7" ht="25.5">
      <c r="A65" s="323" t="s">
        <v>447</v>
      </c>
      <c r="B65" s="322" t="s">
        <v>441</v>
      </c>
      <c r="C65" s="321">
        <v>500</v>
      </c>
      <c r="D65" s="321">
        <v>500</v>
      </c>
      <c r="E65" s="326">
        <v>500</v>
      </c>
      <c r="F65" s="325" t="s">
        <v>21</v>
      </c>
      <c r="G65" s="311"/>
    </row>
    <row r="66" spans="1:7" ht="25.5">
      <c r="A66" s="323" t="s">
        <v>446</v>
      </c>
      <c r="B66" s="322" t="s">
        <v>441</v>
      </c>
      <c r="C66" s="321">
        <v>800</v>
      </c>
      <c r="D66" s="321">
        <v>800</v>
      </c>
      <c r="E66" s="321">
        <v>800</v>
      </c>
      <c r="F66" s="325" t="s">
        <v>21</v>
      </c>
      <c r="G66" s="311"/>
    </row>
    <row r="67" spans="1:7" ht="27">
      <c r="A67" s="323" t="s">
        <v>445</v>
      </c>
      <c r="B67" s="322" t="s">
        <v>441</v>
      </c>
      <c r="C67" s="321">
        <v>800</v>
      </c>
      <c r="D67" s="321">
        <v>800</v>
      </c>
      <c r="E67" s="320"/>
      <c r="F67" s="325" t="s">
        <v>1</v>
      </c>
      <c r="G67" s="311"/>
    </row>
    <row r="68" spans="1:7" ht="25.5">
      <c r="A68" s="323" t="s">
        <v>444</v>
      </c>
      <c r="B68" s="322" t="s">
        <v>441</v>
      </c>
      <c r="C68" s="321">
        <v>4560</v>
      </c>
      <c r="D68" s="320">
        <v>4560</v>
      </c>
      <c r="E68" s="320">
        <f ca="1">+C55:C55:E68</f>
        <v>0</v>
      </c>
      <c r="F68" s="325" t="s">
        <v>1</v>
      </c>
      <c r="G68" s="311"/>
    </row>
    <row r="69" spans="1:7" ht="25.5">
      <c r="A69" s="324" t="s">
        <v>458</v>
      </c>
      <c r="B69" s="322" t="s">
        <v>441</v>
      </c>
      <c r="C69" s="321"/>
      <c r="D69" s="320"/>
      <c r="E69" s="320"/>
      <c r="F69" s="311"/>
      <c r="G69" s="310"/>
    </row>
    <row r="70" spans="1:7" ht="25.5">
      <c r="A70" s="323" t="s">
        <v>457</v>
      </c>
      <c r="B70" s="322" t="s">
        <v>441</v>
      </c>
      <c r="C70" s="321">
        <f t="shared" ref="C70:E72" si="0">C55*C39</f>
        <v>56000</v>
      </c>
      <c r="D70" s="320">
        <f t="shared" si="0"/>
        <v>56000</v>
      </c>
      <c r="E70" s="320">
        <f t="shared" si="0"/>
        <v>56000</v>
      </c>
      <c r="F70" s="311"/>
      <c r="G70" s="310"/>
    </row>
    <row r="71" spans="1:7" ht="25.5">
      <c r="A71" s="323" t="s">
        <v>456</v>
      </c>
      <c r="B71" s="322" t="s">
        <v>441</v>
      </c>
      <c r="C71" s="321">
        <f t="shared" si="0"/>
        <v>8000</v>
      </c>
      <c r="D71" s="321">
        <f t="shared" si="0"/>
        <v>16000</v>
      </c>
      <c r="E71" s="321">
        <f t="shared" si="0"/>
        <v>16000</v>
      </c>
      <c r="F71" s="311"/>
      <c r="G71" s="310"/>
    </row>
    <row r="72" spans="1:7" ht="25.5">
      <c r="A72" s="323" t="s">
        <v>455</v>
      </c>
      <c r="B72" s="322" t="s">
        <v>441</v>
      </c>
      <c r="C72" s="321">
        <f t="shared" si="0"/>
        <v>52000</v>
      </c>
      <c r="D72" s="321">
        <f t="shared" si="0"/>
        <v>52000</v>
      </c>
      <c r="E72" s="321">
        <f t="shared" si="0"/>
        <v>52000</v>
      </c>
      <c r="F72" s="311"/>
      <c r="G72" s="310"/>
    </row>
    <row r="73" spans="1:7" ht="25.5">
      <c r="A73" s="323" t="s">
        <v>454</v>
      </c>
      <c r="B73" s="322" t="s">
        <v>441</v>
      </c>
      <c r="C73" s="321">
        <f t="shared" ref="C73:C83" si="1">C58*C42</f>
        <v>880000</v>
      </c>
      <c r="D73" s="320"/>
      <c r="E73" s="320"/>
      <c r="F73" s="311"/>
      <c r="G73" s="310"/>
    </row>
    <row r="74" spans="1:7" ht="25.5">
      <c r="A74" s="323" t="s">
        <v>453</v>
      </c>
      <c r="B74" s="322" t="s">
        <v>441</v>
      </c>
      <c r="C74" s="321">
        <f t="shared" si="1"/>
        <v>4000</v>
      </c>
      <c r="D74" s="321">
        <f t="shared" ref="D74:E81" si="2">D59*D43</f>
        <v>4000</v>
      </c>
      <c r="E74" s="321">
        <f t="shared" si="2"/>
        <v>4000</v>
      </c>
      <c r="F74" s="311"/>
      <c r="G74" s="310"/>
    </row>
    <row r="75" spans="1:7" ht="25.5">
      <c r="A75" s="323" t="s">
        <v>452</v>
      </c>
      <c r="B75" s="322" t="s">
        <v>441</v>
      </c>
      <c r="C75" s="321">
        <f t="shared" si="1"/>
        <v>10000</v>
      </c>
      <c r="D75" s="321">
        <f t="shared" si="2"/>
        <v>10000</v>
      </c>
      <c r="E75" s="321">
        <f t="shared" si="2"/>
        <v>10000</v>
      </c>
      <c r="F75" s="311"/>
      <c r="G75" s="310"/>
    </row>
    <row r="76" spans="1:7" ht="25.5">
      <c r="A76" s="323" t="s">
        <v>451</v>
      </c>
      <c r="B76" s="322" t="s">
        <v>441</v>
      </c>
      <c r="C76" s="321">
        <f t="shared" si="1"/>
        <v>12000</v>
      </c>
      <c r="D76" s="321">
        <f t="shared" si="2"/>
        <v>12000</v>
      </c>
      <c r="E76" s="320">
        <f t="shared" si="2"/>
        <v>16000</v>
      </c>
      <c r="F76" s="311"/>
      <c r="G76" s="310"/>
    </row>
    <row r="77" spans="1:7" ht="25.5">
      <c r="A77" s="323" t="s">
        <v>450</v>
      </c>
      <c r="B77" s="322" t="s">
        <v>441</v>
      </c>
      <c r="C77" s="321">
        <f t="shared" si="1"/>
        <v>3000</v>
      </c>
      <c r="D77" s="320">
        <f t="shared" si="2"/>
        <v>3000</v>
      </c>
      <c r="E77" s="321">
        <f t="shared" si="2"/>
        <v>3000</v>
      </c>
      <c r="F77" s="311"/>
      <c r="G77" s="310"/>
    </row>
    <row r="78" spans="1:7" ht="25.5">
      <c r="A78" s="323" t="s">
        <v>449</v>
      </c>
      <c r="B78" s="322" t="s">
        <v>441</v>
      </c>
      <c r="C78" s="321">
        <f t="shared" si="1"/>
        <v>10500</v>
      </c>
      <c r="D78" s="321">
        <f t="shared" si="2"/>
        <v>10500</v>
      </c>
      <c r="E78" s="320">
        <f t="shared" si="2"/>
        <v>14000</v>
      </c>
      <c r="F78" s="311"/>
      <c r="G78" s="310"/>
    </row>
    <row r="79" spans="1:7" ht="27">
      <c r="A79" s="323" t="s">
        <v>448</v>
      </c>
      <c r="B79" s="322" t="s">
        <v>441</v>
      </c>
      <c r="C79" s="321">
        <f t="shared" si="1"/>
        <v>14000</v>
      </c>
      <c r="D79" s="321">
        <f t="shared" si="2"/>
        <v>14000</v>
      </c>
      <c r="E79" s="321">
        <f t="shared" si="2"/>
        <v>7000</v>
      </c>
      <c r="F79" s="311"/>
      <c r="G79" s="310"/>
    </row>
    <row r="80" spans="1:7" ht="25.5">
      <c r="A80" s="323" t="s">
        <v>447</v>
      </c>
      <c r="B80" s="322" t="s">
        <v>441</v>
      </c>
      <c r="C80" s="321">
        <f t="shared" si="1"/>
        <v>5000</v>
      </c>
      <c r="D80" s="321">
        <f t="shared" si="2"/>
        <v>5000</v>
      </c>
      <c r="E80" s="321">
        <f t="shared" si="2"/>
        <v>4500</v>
      </c>
      <c r="F80" s="311"/>
      <c r="G80" s="310"/>
    </row>
    <row r="81" spans="1:9" ht="25.5">
      <c r="A81" s="323" t="s">
        <v>446</v>
      </c>
      <c r="B81" s="322" t="s">
        <v>441</v>
      </c>
      <c r="C81" s="321">
        <f t="shared" si="1"/>
        <v>1600</v>
      </c>
      <c r="D81" s="321">
        <f t="shared" si="2"/>
        <v>1600</v>
      </c>
      <c r="E81" s="321">
        <f t="shared" si="2"/>
        <v>1600</v>
      </c>
      <c r="F81" s="311"/>
      <c r="G81" s="310"/>
    </row>
    <row r="82" spans="1:9" ht="27">
      <c r="A82" s="323" t="s">
        <v>445</v>
      </c>
      <c r="B82" s="322" t="s">
        <v>441</v>
      </c>
      <c r="C82" s="321">
        <f t="shared" si="1"/>
        <v>8000</v>
      </c>
      <c r="D82" s="321">
        <f>D67*D51</f>
        <v>8000</v>
      </c>
      <c r="E82" s="320"/>
      <c r="F82" s="311"/>
      <c r="G82" s="310"/>
    </row>
    <row r="83" spans="1:9" ht="25.5">
      <c r="A83" s="323" t="s">
        <v>444</v>
      </c>
      <c r="B83" s="322" t="s">
        <v>441</v>
      </c>
      <c r="C83" s="321">
        <f t="shared" si="1"/>
        <v>4560</v>
      </c>
      <c r="D83" s="320">
        <f>D68*D52</f>
        <v>4560</v>
      </c>
      <c r="E83" s="320"/>
      <c r="F83" s="311"/>
      <c r="G83" s="310"/>
      <c r="H83" s="315"/>
    </row>
    <row r="84" spans="1:9" ht="14.25" customHeight="1">
      <c r="A84" s="313" t="s">
        <v>3</v>
      </c>
      <c r="B84" s="312" t="s">
        <v>92</v>
      </c>
      <c r="C84" s="316">
        <f>SUM(C70:C83)</f>
        <v>1068660</v>
      </c>
      <c r="D84" s="316">
        <f>SUM(D70:D83)</f>
        <v>196660</v>
      </c>
      <c r="E84" s="316">
        <f>SUM(E70:E83)</f>
        <v>184100</v>
      </c>
      <c r="F84" s="311"/>
      <c r="G84" s="310" t="s">
        <v>443</v>
      </c>
    </row>
    <row r="85" spans="1:9" ht="40.5">
      <c r="A85" s="319" t="s">
        <v>442</v>
      </c>
      <c r="B85" s="318" t="s">
        <v>441</v>
      </c>
      <c r="C85" s="318" t="s">
        <v>440</v>
      </c>
      <c r="D85" s="318" t="s">
        <v>0</v>
      </c>
      <c r="E85" s="318" t="s">
        <v>1</v>
      </c>
      <c r="F85" s="311"/>
      <c r="G85" s="317"/>
    </row>
    <row r="86" spans="1:9" ht="16.5" customHeight="1">
      <c r="A86" s="313" t="s">
        <v>439</v>
      </c>
      <c r="B86" s="312" t="s">
        <v>92</v>
      </c>
      <c r="C86" s="316">
        <v>1068660</v>
      </c>
      <c r="D86" s="316">
        <v>196660</v>
      </c>
      <c r="E86" s="316">
        <v>184100</v>
      </c>
      <c r="F86" s="311"/>
      <c r="G86" s="310"/>
      <c r="I86" s="315"/>
    </row>
    <row r="87" spans="1:9" ht="13.5">
      <c r="A87" s="313" t="s">
        <v>438</v>
      </c>
      <c r="B87" s="312" t="s">
        <v>92</v>
      </c>
      <c r="C87" s="314" t="s">
        <v>92</v>
      </c>
      <c r="D87" s="314" t="s">
        <v>92</v>
      </c>
      <c r="E87" s="314" t="s">
        <v>92</v>
      </c>
      <c r="F87" s="311"/>
      <c r="G87" s="310" t="s">
        <v>92</v>
      </c>
    </row>
    <row r="88" spans="1:9" ht="29.25" customHeight="1">
      <c r="A88" s="313" t="s">
        <v>551</v>
      </c>
      <c r="B88" s="312" t="s">
        <v>92</v>
      </c>
      <c r="C88" s="556">
        <v>1068660</v>
      </c>
      <c r="D88" s="556">
        <v>196660</v>
      </c>
      <c r="E88" s="556">
        <v>184100</v>
      </c>
      <c r="F88" s="311"/>
      <c r="G88" s="310"/>
    </row>
    <row r="89" spans="1:9" ht="13.5">
      <c r="A89" s="849" t="s">
        <v>437</v>
      </c>
      <c r="B89" s="847"/>
      <c r="C89" s="847"/>
      <c r="D89" s="847"/>
      <c r="E89" s="847"/>
      <c r="F89" s="847"/>
      <c r="G89" s="848"/>
    </row>
    <row r="90" spans="1:9" ht="13.5">
      <c r="A90" s="833" t="s">
        <v>436</v>
      </c>
      <c r="B90" s="834"/>
      <c r="C90" s="834"/>
      <c r="D90" s="834"/>
      <c r="E90" s="834"/>
      <c r="F90" s="834"/>
      <c r="G90" s="835"/>
    </row>
    <row r="91" spans="1:9" ht="13.5">
      <c r="A91" s="849" t="s">
        <v>435</v>
      </c>
      <c r="B91" s="847"/>
      <c r="C91" s="847"/>
      <c r="D91" s="847"/>
      <c r="E91" s="847"/>
      <c r="F91" s="847"/>
      <c r="G91" s="848"/>
    </row>
    <row r="92" spans="1:9" ht="13.5">
      <c r="A92" s="833" t="s">
        <v>187</v>
      </c>
      <c r="B92" s="834"/>
      <c r="C92" s="834"/>
      <c r="D92" s="834"/>
      <c r="E92" s="834"/>
      <c r="F92" s="834"/>
      <c r="G92" s="835"/>
    </row>
    <row r="93" spans="1:9" ht="13.5">
      <c r="A93" s="833" t="s">
        <v>186</v>
      </c>
      <c r="B93" s="834"/>
      <c r="C93" s="834"/>
      <c r="D93" s="834"/>
      <c r="E93" s="834"/>
      <c r="F93" s="834"/>
      <c r="G93" s="835"/>
    </row>
    <row r="94" spans="1:9" ht="14.25" thickBot="1">
      <c r="A94" s="869" t="s">
        <v>434</v>
      </c>
      <c r="B94" s="870"/>
      <c r="C94" s="870"/>
      <c r="D94" s="870"/>
      <c r="E94" s="870"/>
      <c r="F94" s="870"/>
      <c r="G94" s="871"/>
    </row>
  </sheetData>
  <mergeCells count="46">
    <mergeCell ref="A92:G92"/>
    <mergeCell ref="A93:G93"/>
    <mergeCell ref="A94:G94"/>
    <mergeCell ref="A4:G4"/>
    <mergeCell ref="A1:G1"/>
    <mergeCell ref="A8:G8"/>
    <mergeCell ref="A23:G23"/>
    <mergeCell ref="A36:G36"/>
    <mergeCell ref="A37:G37"/>
    <mergeCell ref="A2:G2"/>
    <mergeCell ref="A89:G89"/>
    <mergeCell ref="A90:G90"/>
    <mergeCell ref="A91:G91"/>
    <mergeCell ref="A30:G30"/>
    <mergeCell ref="A31:G31"/>
    <mergeCell ref="A32:G32"/>
    <mergeCell ref="A34:G34"/>
    <mergeCell ref="A35:G35"/>
    <mergeCell ref="A33:G33"/>
    <mergeCell ref="F29:G29"/>
    <mergeCell ref="A28:B28"/>
    <mergeCell ref="A29:B29"/>
    <mergeCell ref="C28:E28"/>
    <mergeCell ref="C29:E29"/>
    <mergeCell ref="A14:G14"/>
    <mergeCell ref="A15:G15"/>
    <mergeCell ref="A16:G16"/>
    <mergeCell ref="A22:G22"/>
    <mergeCell ref="A19:G19"/>
    <mergeCell ref="A20:G20"/>
    <mergeCell ref="A21:G21"/>
    <mergeCell ref="A17:G17"/>
    <mergeCell ref="A18:G18"/>
    <mergeCell ref="A25:G25"/>
    <mergeCell ref="A26:G26"/>
    <mergeCell ref="A27:G27"/>
    <mergeCell ref="F28:G28"/>
    <mergeCell ref="A24:G24"/>
    <mergeCell ref="A12:G13"/>
    <mergeCell ref="A3:G3"/>
    <mergeCell ref="A5:G5"/>
    <mergeCell ref="A6:G6"/>
    <mergeCell ref="A7:G7"/>
    <mergeCell ref="A9:G9"/>
    <mergeCell ref="A10:G10"/>
    <mergeCell ref="A11:G11"/>
  </mergeCells>
  <pageMargins left="0.5" right="0" top="0.5" bottom="1" header="0.5" footer="0.84291187739463602"/>
  <pageSetup paperSize="9"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57"/>
  <sheetViews>
    <sheetView topLeftCell="A42" zoomScalePageLayoutView="87" workbookViewId="0">
      <selection activeCell="C51" sqref="C51:E51"/>
    </sheetView>
  </sheetViews>
  <sheetFormatPr defaultRowHeight="12.75"/>
  <cols>
    <col min="1" max="1" width="39.42578125" style="309" customWidth="1"/>
    <col min="2" max="2" width="10.7109375" style="309" customWidth="1"/>
    <col min="3" max="3" width="14.28515625" style="309" customWidth="1"/>
    <col min="4" max="4" width="13.42578125" style="309" customWidth="1"/>
    <col min="5" max="5" width="9.42578125" style="309" customWidth="1"/>
    <col min="6" max="6" width="11.28515625" style="309" customWidth="1"/>
    <col min="7" max="7" width="73" style="309" customWidth="1"/>
    <col min="8" max="16384" width="9.140625" style="308"/>
  </cols>
  <sheetData>
    <row r="1" spans="1:7" ht="18.75" customHeight="1">
      <c r="A1" s="874" t="s">
        <v>504</v>
      </c>
      <c r="B1" s="875"/>
      <c r="C1" s="875"/>
      <c r="D1" s="875"/>
      <c r="E1" s="875"/>
      <c r="F1" s="875"/>
      <c r="G1" s="876"/>
    </row>
    <row r="2" spans="1:7" ht="111" customHeight="1">
      <c r="A2" s="833" t="s">
        <v>503</v>
      </c>
      <c r="B2" s="880"/>
      <c r="C2" s="880"/>
      <c r="D2" s="880"/>
      <c r="E2" s="880"/>
      <c r="F2" s="880"/>
      <c r="G2" s="881"/>
    </row>
    <row r="3" spans="1:7" ht="20.25" customHeight="1">
      <c r="A3" s="830" t="s">
        <v>524</v>
      </c>
      <c r="B3" s="831"/>
      <c r="C3" s="831"/>
      <c r="D3" s="831"/>
      <c r="E3" s="831"/>
      <c r="F3" s="831"/>
      <c r="G3" s="832"/>
    </row>
    <row r="4" spans="1:7" ht="15" customHeight="1">
      <c r="A4" s="872" t="s">
        <v>501</v>
      </c>
      <c r="B4" s="866"/>
      <c r="C4" s="866"/>
      <c r="D4" s="866"/>
      <c r="E4" s="866"/>
      <c r="F4" s="866"/>
      <c r="G4" s="873"/>
    </row>
    <row r="5" spans="1:7" ht="16.5" customHeight="1">
      <c r="A5" s="833" t="s">
        <v>500</v>
      </c>
      <c r="B5" s="834"/>
      <c r="C5" s="834"/>
      <c r="D5" s="834"/>
      <c r="E5" s="834"/>
      <c r="F5" s="834"/>
      <c r="G5" s="835"/>
    </row>
    <row r="6" spans="1:7" ht="15" customHeight="1">
      <c r="A6" s="833" t="s">
        <v>499</v>
      </c>
      <c r="B6" s="834"/>
      <c r="C6" s="834"/>
      <c r="D6" s="834"/>
      <c r="E6" s="834"/>
      <c r="F6" s="834"/>
      <c r="G6" s="835"/>
    </row>
    <row r="7" spans="1:7" ht="11.25" customHeight="1">
      <c r="A7" s="833"/>
      <c r="B7" s="836"/>
      <c r="C7" s="836"/>
      <c r="D7" s="836"/>
      <c r="E7" s="836"/>
      <c r="F7" s="836"/>
      <c r="G7" s="837"/>
    </row>
    <row r="8" spans="1:7" ht="17.25" customHeight="1">
      <c r="A8" s="872" t="s">
        <v>127</v>
      </c>
      <c r="B8" s="866"/>
      <c r="C8" s="866"/>
      <c r="D8" s="866"/>
      <c r="E8" s="866"/>
      <c r="F8" s="866"/>
      <c r="G8" s="873"/>
    </row>
    <row r="9" spans="1:7" ht="18.75" customHeight="1">
      <c r="A9" s="833" t="s">
        <v>498</v>
      </c>
      <c r="B9" s="834"/>
      <c r="C9" s="834"/>
      <c r="D9" s="834"/>
      <c r="E9" s="834"/>
      <c r="F9" s="834"/>
      <c r="G9" s="835"/>
    </row>
    <row r="10" spans="1:7" ht="15" customHeight="1">
      <c r="A10" s="833" t="s">
        <v>497</v>
      </c>
      <c r="B10" s="834"/>
      <c r="C10" s="834"/>
      <c r="D10" s="834"/>
      <c r="E10" s="834"/>
      <c r="F10" s="834"/>
      <c r="G10" s="835"/>
    </row>
    <row r="11" spans="1:7" ht="15.75" customHeight="1">
      <c r="A11" s="833" t="s">
        <v>496</v>
      </c>
      <c r="B11" s="834"/>
      <c r="C11" s="834"/>
      <c r="D11" s="834"/>
      <c r="E11" s="834"/>
      <c r="F11" s="834"/>
      <c r="G11" s="835"/>
    </row>
    <row r="12" spans="1:7" ht="32.25" customHeight="1">
      <c r="A12" s="824" t="s">
        <v>517</v>
      </c>
      <c r="B12" s="825"/>
      <c r="C12" s="825"/>
      <c r="D12" s="825"/>
      <c r="E12" s="825"/>
      <c r="F12" s="825"/>
      <c r="G12" s="826"/>
    </row>
    <row r="13" spans="1:7" ht="51" hidden="1" customHeight="1">
      <c r="A13" s="827"/>
      <c r="B13" s="828"/>
      <c r="C13" s="828"/>
      <c r="D13" s="828"/>
      <c r="E13" s="828"/>
      <c r="F13" s="828"/>
      <c r="G13" s="829"/>
    </row>
    <row r="14" spans="1:7" ht="16.5" customHeight="1">
      <c r="A14" s="849" t="s">
        <v>494</v>
      </c>
      <c r="B14" s="847"/>
      <c r="C14" s="847"/>
      <c r="D14" s="847"/>
      <c r="E14" s="847"/>
      <c r="F14" s="847"/>
      <c r="G14" s="848"/>
    </row>
    <row r="15" spans="1:7" ht="17.25" customHeight="1">
      <c r="A15" s="850" t="s">
        <v>523</v>
      </c>
      <c r="B15" s="851"/>
      <c r="C15" s="851"/>
      <c r="D15" s="851"/>
      <c r="E15" s="851"/>
      <c r="F15" s="851"/>
      <c r="G15" s="852"/>
    </row>
    <row r="16" spans="1:7" ht="14.25">
      <c r="A16" s="838" t="s">
        <v>522</v>
      </c>
      <c r="B16" s="839"/>
      <c r="C16" s="839"/>
      <c r="D16" s="839"/>
      <c r="E16" s="839"/>
      <c r="F16" s="839"/>
      <c r="G16" s="840"/>
    </row>
    <row r="17" spans="1:7" ht="13.5">
      <c r="A17" s="838" t="s">
        <v>491</v>
      </c>
      <c r="B17" s="839"/>
      <c r="C17" s="839"/>
      <c r="D17" s="839"/>
      <c r="E17" s="839"/>
      <c r="F17" s="839"/>
      <c r="G17" s="840"/>
    </row>
    <row r="18" spans="1:7" ht="14.25">
      <c r="A18" s="838" t="s">
        <v>490</v>
      </c>
      <c r="B18" s="839"/>
      <c r="C18" s="839"/>
      <c r="D18" s="839"/>
      <c r="E18" s="839"/>
      <c r="F18" s="839"/>
      <c r="G18" s="840"/>
    </row>
    <row r="19" spans="1:7" ht="14.25">
      <c r="A19" s="853" t="s">
        <v>489</v>
      </c>
      <c r="B19" s="854"/>
      <c r="C19" s="854"/>
      <c r="D19" s="854"/>
      <c r="E19" s="854"/>
      <c r="F19" s="854"/>
      <c r="G19" s="855"/>
    </row>
    <row r="20" spans="1:7" ht="14.25">
      <c r="A20" s="841" t="s">
        <v>488</v>
      </c>
      <c r="B20" s="842"/>
      <c r="C20" s="842"/>
      <c r="D20" s="842"/>
      <c r="E20" s="842"/>
      <c r="F20" s="842"/>
      <c r="G20" s="843"/>
    </row>
    <row r="21" spans="1:7" ht="30" customHeight="1">
      <c r="A21" s="856" t="s">
        <v>517</v>
      </c>
      <c r="B21" s="857"/>
      <c r="C21" s="857"/>
      <c r="D21" s="857"/>
      <c r="E21" s="857"/>
      <c r="F21" s="857"/>
      <c r="G21" s="858"/>
    </row>
    <row r="22" spans="1:7" ht="13.5">
      <c r="A22" s="838" t="s">
        <v>486</v>
      </c>
      <c r="B22" s="839"/>
      <c r="C22" s="839"/>
      <c r="D22" s="839"/>
      <c r="E22" s="839"/>
      <c r="F22" s="839"/>
      <c r="G22" s="840"/>
    </row>
    <row r="23" spans="1:7" ht="13.5">
      <c r="A23" s="877" t="s">
        <v>485</v>
      </c>
      <c r="B23" s="878"/>
      <c r="C23" s="878"/>
      <c r="D23" s="878"/>
      <c r="E23" s="878"/>
      <c r="F23" s="878"/>
      <c r="G23" s="879"/>
    </row>
    <row r="24" spans="1:7" ht="13.5">
      <c r="A24" s="838" t="s">
        <v>484</v>
      </c>
      <c r="B24" s="839"/>
      <c r="C24" s="839"/>
      <c r="D24" s="839"/>
      <c r="E24" s="839"/>
      <c r="F24" s="839"/>
      <c r="G24" s="840"/>
    </row>
    <row r="25" spans="1:7" ht="13.5">
      <c r="A25" s="838" t="s">
        <v>483</v>
      </c>
      <c r="B25" s="839"/>
      <c r="C25" s="839"/>
      <c r="D25" s="839"/>
      <c r="E25" s="839"/>
      <c r="F25" s="839"/>
      <c r="G25" s="840"/>
    </row>
    <row r="26" spans="1:7" ht="14.25">
      <c r="A26" s="841" t="s">
        <v>482</v>
      </c>
      <c r="B26" s="842"/>
      <c r="C26" s="842"/>
      <c r="D26" s="842"/>
      <c r="E26" s="842"/>
      <c r="F26" s="842"/>
      <c r="G26" s="843"/>
    </row>
    <row r="27" spans="1:7" ht="26.25" customHeight="1">
      <c r="A27" s="844" t="s">
        <v>481</v>
      </c>
      <c r="B27" s="845"/>
      <c r="C27" s="845"/>
      <c r="D27" s="845"/>
      <c r="E27" s="845"/>
      <c r="F27" s="845"/>
      <c r="G27" s="846"/>
    </row>
    <row r="28" spans="1:7" ht="57.75" customHeight="1">
      <c r="A28" s="849" t="s">
        <v>480</v>
      </c>
      <c r="B28" s="847"/>
      <c r="C28" s="865" t="s">
        <v>113</v>
      </c>
      <c r="D28" s="866"/>
      <c r="E28" s="867"/>
      <c r="F28" s="847" t="s">
        <v>479</v>
      </c>
      <c r="G28" s="848"/>
    </row>
    <row r="29" spans="1:7" ht="298.5" customHeight="1">
      <c r="A29" s="833" t="s">
        <v>521</v>
      </c>
      <c r="B29" s="834"/>
      <c r="C29" s="868"/>
      <c r="D29" s="857"/>
      <c r="E29" s="867"/>
      <c r="F29" s="834" t="s">
        <v>520</v>
      </c>
      <c r="G29" s="835"/>
    </row>
    <row r="30" spans="1:7" s="309" customFormat="1" ht="14.25" customHeight="1">
      <c r="A30" s="849" t="s">
        <v>110</v>
      </c>
      <c r="B30" s="847"/>
      <c r="C30" s="847"/>
      <c r="D30" s="847"/>
      <c r="E30" s="847"/>
      <c r="F30" s="847"/>
      <c r="G30" s="848"/>
    </row>
    <row r="31" spans="1:7" s="309" customFormat="1" ht="14.25" customHeight="1">
      <c r="A31" s="833" t="s">
        <v>519</v>
      </c>
      <c r="B31" s="834"/>
      <c r="C31" s="834"/>
      <c r="D31" s="834"/>
      <c r="E31" s="834"/>
      <c r="F31" s="834"/>
      <c r="G31" s="835"/>
    </row>
    <row r="32" spans="1:7" s="309" customFormat="1" ht="14.25" customHeight="1">
      <c r="A32" s="849" t="s">
        <v>108</v>
      </c>
      <c r="B32" s="847"/>
      <c r="C32" s="847"/>
      <c r="D32" s="847"/>
      <c r="E32" s="847"/>
      <c r="F32" s="847"/>
      <c r="G32" s="848"/>
    </row>
    <row r="33" spans="1:7" s="309" customFormat="1" ht="33" customHeight="1">
      <c r="A33" s="862" t="s">
        <v>518</v>
      </c>
      <c r="B33" s="863"/>
      <c r="C33" s="863"/>
      <c r="D33" s="863"/>
      <c r="E33" s="863"/>
      <c r="F33" s="863"/>
      <c r="G33" s="864"/>
    </row>
    <row r="34" spans="1:7" s="309" customFormat="1" ht="14.25" customHeight="1">
      <c r="A34" s="859" t="s">
        <v>474</v>
      </c>
      <c r="B34" s="860"/>
      <c r="C34" s="860"/>
      <c r="D34" s="860"/>
      <c r="E34" s="860"/>
      <c r="F34" s="860"/>
      <c r="G34" s="861"/>
    </row>
    <row r="35" spans="1:7" s="309" customFormat="1" ht="26.25" customHeight="1">
      <c r="A35" s="862" t="s">
        <v>517</v>
      </c>
      <c r="B35" s="863"/>
      <c r="C35" s="863"/>
      <c r="D35" s="863"/>
      <c r="E35" s="863"/>
      <c r="F35" s="863"/>
      <c r="G35" s="864"/>
    </row>
    <row r="36" spans="1:7" s="309" customFormat="1" ht="14.25" customHeight="1">
      <c r="A36" s="859" t="s">
        <v>472</v>
      </c>
      <c r="B36" s="860"/>
      <c r="C36" s="860"/>
      <c r="D36" s="860"/>
      <c r="E36" s="860"/>
      <c r="F36" s="860"/>
      <c r="G36" s="861"/>
    </row>
    <row r="37" spans="1:7" s="309" customFormat="1" ht="26.25" customHeight="1">
      <c r="A37" s="833" t="s">
        <v>516</v>
      </c>
      <c r="B37" s="834"/>
      <c r="C37" s="834"/>
      <c r="D37" s="834"/>
      <c r="E37" s="834"/>
      <c r="F37" s="834"/>
      <c r="G37" s="835"/>
    </row>
    <row r="38" spans="1:7" s="309" customFormat="1" ht="45" customHeight="1">
      <c r="A38" s="335" t="s">
        <v>470</v>
      </c>
      <c r="B38" s="334" t="s">
        <v>469</v>
      </c>
      <c r="C38" s="333" t="s">
        <v>468</v>
      </c>
      <c r="D38" s="333" t="s">
        <v>1</v>
      </c>
      <c r="E38" s="333" t="s">
        <v>467</v>
      </c>
      <c r="F38" s="332" t="s">
        <v>466</v>
      </c>
      <c r="G38" s="311"/>
    </row>
    <row r="39" spans="1:7" s="309" customFormat="1" ht="20.25" customHeight="1" thickBot="1">
      <c r="A39" s="313" t="s">
        <v>457</v>
      </c>
      <c r="B39" s="312" t="s">
        <v>98</v>
      </c>
      <c r="C39" s="328">
        <v>2</v>
      </c>
      <c r="D39" s="342">
        <v>2</v>
      </c>
      <c r="E39" s="342">
        <v>2</v>
      </c>
      <c r="F39" s="325" t="s">
        <v>21</v>
      </c>
      <c r="G39" s="311"/>
    </row>
    <row r="40" spans="1:7" ht="18" customHeight="1" thickBot="1">
      <c r="A40" s="340" t="s">
        <v>515</v>
      </c>
      <c r="B40" s="312" t="s">
        <v>98</v>
      </c>
      <c r="C40" s="328">
        <v>2</v>
      </c>
      <c r="D40" s="342">
        <v>2</v>
      </c>
      <c r="E40" s="342">
        <v>2</v>
      </c>
      <c r="F40" s="325" t="s">
        <v>21</v>
      </c>
      <c r="G40" s="311"/>
    </row>
    <row r="41" spans="1:7" ht="44.25" customHeight="1">
      <c r="A41" s="319" t="s">
        <v>514</v>
      </c>
      <c r="B41" s="318" t="s">
        <v>509</v>
      </c>
      <c r="C41" s="339" t="s">
        <v>100</v>
      </c>
      <c r="D41" s="339" t="s">
        <v>1</v>
      </c>
      <c r="E41" s="339" t="s">
        <v>461</v>
      </c>
      <c r="F41" s="327" t="s">
        <v>148</v>
      </c>
      <c r="G41" s="311"/>
    </row>
    <row r="42" spans="1:7" ht="27.75" thickBot="1">
      <c r="A42" s="313" t="s">
        <v>457</v>
      </c>
      <c r="B42" s="318" t="s">
        <v>509</v>
      </c>
      <c r="C42" s="337">
        <v>10500</v>
      </c>
      <c r="D42" s="337">
        <v>10500</v>
      </c>
      <c r="E42" s="337">
        <v>10500</v>
      </c>
      <c r="F42" s="341" t="s">
        <v>21</v>
      </c>
      <c r="G42" s="311" t="s">
        <v>513</v>
      </c>
    </row>
    <row r="43" spans="1:7" ht="27.75" thickBot="1">
      <c r="A43" s="340" t="s">
        <v>512</v>
      </c>
      <c r="B43" s="318" t="s">
        <v>509</v>
      </c>
      <c r="C43" s="337">
        <v>1000</v>
      </c>
      <c r="D43" s="337">
        <v>1000</v>
      </c>
      <c r="E43" s="337">
        <v>1000</v>
      </c>
      <c r="F43" s="341" t="s">
        <v>21</v>
      </c>
      <c r="G43" s="311"/>
    </row>
    <row r="44" spans="1:7" ht="27">
      <c r="A44" s="319" t="s">
        <v>458</v>
      </c>
      <c r="B44" s="318" t="s">
        <v>509</v>
      </c>
      <c r="C44" s="320"/>
      <c r="D44" s="337"/>
      <c r="E44" s="337"/>
      <c r="F44" s="311"/>
      <c r="G44" s="310"/>
    </row>
    <row r="45" spans="1:7" ht="27.75" thickBot="1">
      <c r="A45" s="313" t="s">
        <v>457</v>
      </c>
      <c r="B45" s="318" t="s">
        <v>509</v>
      </c>
      <c r="C45" s="337">
        <f>C42*C39</f>
        <v>21000</v>
      </c>
      <c r="D45" s="337">
        <f>D42*D39</f>
        <v>21000</v>
      </c>
      <c r="E45" s="337">
        <f>E42*E39</f>
        <v>21000</v>
      </c>
      <c r="F45" s="311"/>
      <c r="G45" s="310"/>
    </row>
    <row r="46" spans="1:7" ht="27.75" thickBot="1">
      <c r="A46" s="340" t="s">
        <v>511</v>
      </c>
      <c r="B46" s="318" t="s">
        <v>509</v>
      </c>
      <c r="C46" s="337">
        <f>C40*C43</f>
        <v>2000</v>
      </c>
      <c r="D46" s="337">
        <f>D43*D40</f>
        <v>2000</v>
      </c>
      <c r="E46" s="337">
        <f>E43*E40</f>
        <v>2000</v>
      </c>
      <c r="F46" s="311"/>
      <c r="G46" s="310"/>
    </row>
    <row r="47" spans="1:7" ht="14.25" customHeight="1">
      <c r="A47" s="313" t="s">
        <v>3</v>
      </c>
      <c r="B47" s="312" t="s">
        <v>92</v>
      </c>
      <c r="C47" s="337">
        <f>SUM(C45:C46)</f>
        <v>23000</v>
      </c>
      <c r="D47" s="337">
        <f>SUM(D45:D46)</f>
        <v>23000</v>
      </c>
      <c r="E47" s="337">
        <f>SUM(E45:E46)</f>
        <v>23000</v>
      </c>
      <c r="F47" s="311"/>
      <c r="G47" s="310" t="s">
        <v>443</v>
      </c>
    </row>
    <row r="48" spans="1:7" ht="27">
      <c r="A48" s="319" t="s">
        <v>510</v>
      </c>
      <c r="B48" s="318" t="s">
        <v>509</v>
      </c>
      <c r="C48" s="339" t="s">
        <v>100</v>
      </c>
      <c r="D48" s="339" t="s">
        <v>1</v>
      </c>
      <c r="E48" s="339" t="s">
        <v>21</v>
      </c>
      <c r="F48" s="311"/>
      <c r="G48" s="317"/>
    </row>
    <row r="49" spans="1:9" ht="16.5" customHeight="1">
      <c r="A49" s="313" t="s">
        <v>508</v>
      </c>
      <c r="B49" s="312" t="s">
        <v>92</v>
      </c>
      <c r="C49" s="316">
        <f>C45+C46</f>
        <v>23000</v>
      </c>
      <c r="D49" s="337">
        <f>SUM(D47:D48)</f>
        <v>23000</v>
      </c>
      <c r="E49" s="337">
        <f>SUM(E47:E48)</f>
        <v>23000</v>
      </c>
      <c r="F49" s="311"/>
      <c r="G49" s="310"/>
      <c r="I49" s="315"/>
    </row>
    <row r="50" spans="1:9" ht="13.5">
      <c r="A50" s="313" t="s">
        <v>438</v>
      </c>
      <c r="B50" s="312" t="s">
        <v>92</v>
      </c>
      <c r="C50" s="314" t="s">
        <v>92</v>
      </c>
      <c r="D50" s="338" t="s">
        <v>92</v>
      </c>
      <c r="E50" s="338" t="s">
        <v>92</v>
      </c>
      <c r="F50" s="311"/>
      <c r="G50" s="310" t="s">
        <v>92</v>
      </c>
    </row>
    <row r="51" spans="1:9" ht="29.25" customHeight="1">
      <c r="A51" s="313" t="s">
        <v>552</v>
      </c>
      <c r="B51" s="312" t="s">
        <v>92</v>
      </c>
      <c r="C51" s="557">
        <f>C49</f>
        <v>23000</v>
      </c>
      <c r="D51" s="558">
        <f>SUM(D49:D50)</f>
        <v>23000</v>
      </c>
      <c r="E51" s="558">
        <f>SUM(E49:E50)</f>
        <v>23000</v>
      </c>
      <c r="F51" s="311"/>
      <c r="G51" s="310"/>
    </row>
    <row r="52" spans="1:9" ht="13.5">
      <c r="A52" s="849" t="s">
        <v>507</v>
      </c>
      <c r="B52" s="847"/>
      <c r="C52" s="847"/>
      <c r="D52" s="847"/>
      <c r="E52" s="847"/>
      <c r="F52" s="847"/>
      <c r="G52" s="848"/>
    </row>
    <row r="53" spans="1:9" ht="13.5">
      <c r="A53" s="833" t="s">
        <v>436</v>
      </c>
      <c r="B53" s="834"/>
      <c r="C53" s="834"/>
      <c r="D53" s="834"/>
      <c r="E53" s="834"/>
      <c r="F53" s="834"/>
      <c r="G53" s="835"/>
    </row>
    <row r="54" spans="1:9" ht="13.5">
      <c r="A54" s="849" t="s">
        <v>506</v>
      </c>
      <c r="B54" s="847"/>
      <c r="C54" s="847"/>
      <c r="D54" s="847"/>
      <c r="E54" s="847"/>
      <c r="F54" s="847"/>
      <c r="G54" s="848"/>
    </row>
    <row r="55" spans="1:9" ht="13.5">
      <c r="A55" s="833" t="s">
        <v>187</v>
      </c>
      <c r="B55" s="834"/>
      <c r="C55" s="834"/>
      <c r="D55" s="834"/>
      <c r="E55" s="834"/>
      <c r="F55" s="834"/>
      <c r="G55" s="835"/>
    </row>
    <row r="56" spans="1:9" ht="13.5">
      <c r="A56" s="833" t="s">
        <v>186</v>
      </c>
      <c r="B56" s="834"/>
      <c r="C56" s="834"/>
      <c r="D56" s="834"/>
      <c r="E56" s="834"/>
      <c r="F56" s="834"/>
      <c r="G56" s="835"/>
    </row>
    <row r="57" spans="1:9" ht="49.5" customHeight="1" thickBot="1">
      <c r="A57" s="869" t="s">
        <v>505</v>
      </c>
      <c r="B57" s="870"/>
      <c r="C57" s="870"/>
      <c r="D57" s="870"/>
      <c r="E57" s="870"/>
      <c r="F57" s="870"/>
      <c r="G57" s="871"/>
    </row>
  </sheetData>
  <mergeCells count="46">
    <mergeCell ref="A6:G6"/>
    <mergeCell ref="A7:G7"/>
    <mergeCell ref="A8:G8"/>
    <mergeCell ref="A9:G9"/>
    <mergeCell ref="A1:G1"/>
    <mergeCell ref="A2:G2"/>
    <mergeCell ref="A3:G3"/>
    <mergeCell ref="A4:G4"/>
    <mergeCell ref="A5:G5"/>
    <mergeCell ref="A10:G10"/>
    <mergeCell ref="A11:G11"/>
    <mergeCell ref="A25:G25"/>
    <mergeCell ref="A14:G14"/>
    <mergeCell ref="A15:G15"/>
    <mergeCell ref="A16:G16"/>
    <mergeCell ref="A17:G17"/>
    <mergeCell ref="A18:G18"/>
    <mergeCell ref="A19:G19"/>
    <mergeCell ref="A20:G20"/>
    <mergeCell ref="A31:G31"/>
    <mergeCell ref="A12:G13"/>
    <mergeCell ref="A32:G32"/>
    <mergeCell ref="A21:G21"/>
    <mergeCell ref="A22:G22"/>
    <mergeCell ref="A23:G23"/>
    <mergeCell ref="A24:G24"/>
    <mergeCell ref="A26:G26"/>
    <mergeCell ref="A27:G27"/>
    <mergeCell ref="A28:B28"/>
    <mergeCell ref="C28:E28"/>
    <mergeCell ref="F28:G28"/>
    <mergeCell ref="A29:B29"/>
    <mergeCell ref="C29:E29"/>
    <mergeCell ref="F29:G29"/>
    <mergeCell ref="A30:G30"/>
    <mergeCell ref="A35:G35"/>
    <mergeCell ref="A33:G33"/>
    <mergeCell ref="A34:G34"/>
    <mergeCell ref="A56:G56"/>
    <mergeCell ref="A57:G57"/>
    <mergeCell ref="A36:G36"/>
    <mergeCell ref="A37:G37"/>
    <mergeCell ref="A52:G52"/>
    <mergeCell ref="A53:G53"/>
    <mergeCell ref="A54:G54"/>
    <mergeCell ref="A55:G55"/>
  </mergeCells>
  <pageMargins left="0.5" right="0" top="0.5" bottom="1" header="0.5" footer="0.84291187739463602"/>
  <pageSetup paperSize="9" scale="8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76"/>
  <sheetViews>
    <sheetView topLeftCell="A62" zoomScalePageLayoutView="87" workbookViewId="0">
      <selection activeCell="A73" sqref="A73:G73"/>
    </sheetView>
  </sheetViews>
  <sheetFormatPr defaultRowHeight="12.75"/>
  <cols>
    <col min="1" max="1" width="39.42578125" style="309" customWidth="1"/>
    <col min="2" max="2" width="7.140625" style="309" customWidth="1"/>
    <col min="3" max="3" width="14.28515625" style="309" customWidth="1"/>
    <col min="4" max="4" width="13.42578125" style="309" customWidth="1"/>
    <col min="5" max="5" width="12.5703125" style="309" customWidth="1"/>
    <col min="6" max="6" width="14.140625" style="309" customWidth="1"/>
    <col min="7" max="7" width="73" style="309" customWidth="1"/>
    <col min="8" max="16384" width="9.140625" style="308"/>
  </cols>
  <sheetData>
    <row r="1" spans="1:7" ht="18.75" customHeight="1">
      <c r="A1" s="874" t="s">
        <v>504</v>
      </c>
      <c r="B1" s="875"/>
      <c r="C1" s="875"/>
      <c r="D1" s="875"/>
      <c r="E1" s="875"/>
      <c r="F1" s="875"/>
      <c r="G1" s="876"/>
    </row>
    <row r="2" spans="1:7" ht="21" customHeight="1">
      <c r="A2" s="833"/>
      <c r="B2" s="880"/>
      <c r="C2" s="880"/>
      <c r="D2" s="880"/>
      <c r="E2" s="880"/>
      <c r="F2" s="880"/>
      <c r="G2" s="881"/>
    </row>
    <row r="3" spans="1:7" ht="20.25" customHeight="1">
      <c r="A3" s="830" t="s">
        <v>548</v>
      </c>
      <c r="B3" s="831"/>
      <c r="C3" s="831"/>
      <c r="D3" s="831"/>
      <c r="E3" s="831"/>
      <c r="F3" s="831"/>
      <c r="G3" s="832"/>
    </row>
    <row r="4" spans="1:7" ht="15" customHeight="1">
      <c r="A4" s="872" t="s">
        <v>501</v>
      </c>
      <c r="B4" s="866"/>
      <c r="C4" s="866"/>
      <c r="D4" s="866"/>
      <c r="E4" s="866"/>
      <c r="F4" s="866"/>
      <c r="G4" s="873"/>
    </row>
    <row r="5" spans="1:7" ht="16.5" customHeight="1">
      <c r="A5" s="833" t="s">
        <v>500</v>
      </c>
      <c r="B5" s="834"/>
      <c r="C5" s="834"/>
      <c r="D5" s="834"/>
      <c r="E5" s="834"/>
      <c r="F5" s="834"/>
      <c r="G5" s="835"/>
    </row>
    <row r="6" spans="1:7" ht="15" customHeight="1">
      <c r="A6" s="833" t="s">
        <v>499</v>
      </c>
      <c r="B6" s="834"/>
      <c r="C6" s="834"/>
      <c r="D6" s="834"/>
      <c r="E6" s="834"/>
      <c r="F6" s="834"/>
      <c r="G6" s="835"/>
    </row>
    <row r="7" spans="1:7" ht="11.25" customHeight="1">
      <c r="A7" s="833"/>
      <c r="B7" s="836"/>
      <c r="C7" s="836"/>
      <c r="D7" s="836"/>
      <c r="E7" s="836"/>
      <c r="F7" s="836"/>
      <c r="G7" s="837"/>
    </row>
    <row r="8" spans="1:7" ht="17.25" customHeight="1">
      <c r="A8" s="872" t="s">
        <v>127</v>
      </c>
      <c r="B8" s="866"/>
      <c r="C8" s="866"/>
      <c r="D8" s="866"/>
      <c r="E8" s="866"/>
      <c r="F8" s="866"/>
      <c r="G8" s="873"/>
    </row>
    <row r="9" spans="1:7" ht="18.75" customHeight="1">
      <c r="A9" s="833" t="s">
        <v>498</v>
      </c>
      <c r="B9" s="834"/>
      <c r="C9" s="834"/>
      <c r="D9" s="834"/>
      <c r="E9" s="834"/>
      <c r="F9" s="834"/>
      <c r="G9" s="835"/>
    </row>
    <row r="10" spans="1:7" ht="15" customHeight="1">
      <c r="A10" s="833" t="s">
        <v>497</v>
      </c>
      <c r="B10" s="834"/>
      <c r="C10" s="834"/>
      <c r="D10" s="834"/>
      <c r="E10" s="834"/>
      <c r="F10" s="834"/>
      <c r="G10" s="835"/>
    </row>
    <row r="11" spans="1:7" ht="15.75" customHeight="1">
      <c r="A11" s="833" t="s">
        <v>496</v>
      </c>
      <c r="B11" s="834"/>
      <c r="C11" s="834"/>
      <c r="D11" s="834"/>
      <c r="E11" s="834"/>
      <c r="F11" s="834"/>
      <c r="G11" s="835"/>
    </row>
    <row r="12" spans="1:7" ht="20.25" customHeight="1">
      <c r="A12" s="882" t="s">
        <v>547</v>
      </c>
      <c r="B12" s="883"/>
      <c r="C12" s="883"/>
      <c r="D12" s="883"/>
      <c r="E12" s="883"/>
      <c r="F12" s="883"/>
      <c r="G12" s="884"/>
    </row>
    <row r="13" spans="1:7" ht="51" hidden="1" customHeight="1">
      <c r="A13" s="885"/>
      <c r="B13" s="886"/>
      <c r="C13" s="886"/>
      <c r="D13" s="886"/>
      <c r="E13" s="886"/>
      <c r="F13" s="886"/>
      <c r="G13" s="887"/>
    </row>
    <row r="14" spans="1:7" ht="16.5" customHeight="1">
      <c r="A14" s="849" t="s">
        <v>494</v>
      </c>
      <c r="B14" s="847"/>
      <c r="C14" s="847"/>
      <c r="D14" s="847"/>
      <c r="E14" s="847"/>
      <c r="F14" s="847"/>
      <c r="G14" s="848"/>
    </row>
    <row r="15" spans="1:7" ht="17.25" customHeight="1">
      <c r="A15" s="850" t="s">
        <v>546</v>
      </c>
      <c r="B15" s="851"/>
      <c r="C15" s="851"/>
      <c r="D15" s="851"/>
      <c r="E15" s="851"/>
      <c r="F15" s="851"/>
      <c r="G15" s="852"/>
    </row>
    <row r="16" spans="1:7" ht="14.25">
      <c r="A16" s="838" t="s">
        <v>545</v>
      </c>
      <c r="B16" s="839"/>
      <c r="C16" s="839"/>
      <c r="D16" s="839"/>
      <c r="E16" s="839"/>
      <c r="F16" s="839"/>
      <c r="G16" s="840"/>
    </row>
    <row r="17" spans="1:7" ht="13.5">
      <c r="A17" s="838" t="s">
        <v>491</v>
      </c>
      <c r="B17" s="839"/>
      <c r="C17" s="839"/>
      <c r="D17" s="839"/>
      <c r="E17" s="839"/>
      <c r="F17" s="839"/>
      <c r="G17" s="840"/>
    </row>
    <row r="18" spans="1:7" ht="14.25">
      <c r="A18" s="838" t="s">
        <v>490</v>
      </c>
      <c r="B18" s="839"/>
      <c r="C18" s="839"/>
      <c r="D18" s="839"/>
      <c r="E18" s="839"/>
      <c r="F18" s="839"/>
      <c r="G18" s="840"/>
    </row>
    <row r="19" spans="1:7" ht="14.25">
      <c r="A19" s="853" t="s">
        <v>489</v>
      </c>
      <c r="B19" s="854"/>
      <c r="C19" s="854"/>
      <c r="D19" s="854"/>
      <c r="E19" s="854"/>
      <c r="F19" s="854"/>
      <c r="G19" s="855"/>
    </row>
    <row r="20" spans="1:7" ht="14.25">
      <c r="A20" s="841" t="s">
        <v>488</v>
      </c>
      <c r="B20" s="842"/>
      <c r="C20" s="842"/>
      <c r="D20" s="842"/>
      <c r="E20" s="842"/>
      <c r="F20" s="842"/>
      <c r="G20" s="843"/>
    </row>
    <row r="21" spans="1:7" ht="41.25" customHeight="1">
      <c r="A21" s="888" t="s">
        <v>544</v>
      </c>
      <c r="B21" s="889"/>
      <c r="C21" s="889"/>
      <c r="D21" s="889"/>
      <c r="E21" s="889"/>
      <c r="F21" s="889"/>
      <c r="G21" s="890"/>
    </row>
    <row r="22" spans="1:7" ht="13.5">
      <c r="A22" s="838" t="s">
        <v>486</v>
      </c>
      <c r="B22" s="839"/>
      <c r="C22" s="839"/>
      <c r="D22" s="839"/>
      <c r="E22" s="839"/>
      <c r="F22" s="839"/>
      <c r="G22" s="840"/>
    </row>
    <row r="23" spans="1:7" ht="13.5">
      <c r="A23" s="877" t="s">
        <v>485</v>
      </c>
      <c r="B23" s="878"/>
      <c r="C23" s="878"/>
      <c r="D23" s="878"/>
      <c r="E23" s="878"/>
      <c r="F23" s="878"/>
      <c r="G23" s="879"/>
    </row>
    <row r="24" spans="1:7" ht="13.5">
      <c r="A24" s="838" t="s">
        <v>484</v>
      </c>
      <c r="B24" s="839"/>
      <c r="C24" s="839"/>
      <c r="D24" s="839"/>
      <c r="E24" s="839"/>
      <c r="F24" s="839"/>
      <c r="G24" s="840"/>
    </row>
    <row r="25" spans="1:7" ht="13.5">
      <c r="A25" s="838" t="s">
        <v>483</v>
      </c>
      <c r="B25" s="839"/>
      <c r="C25" s="839"/>
      <c r="D25" s="839"/>
      <c r="E25" s="839"/>
      <c r="F25" s="839"/>
      <c r="G25" s="840"/>
    </row>
    <row r="26" spans="1:7" ht="14.25">
      <c r="A26" s="841" t="s">
        <v>482</v>
      </c>
      <c r="B26" s="842"/>
      <c r="C26" s="842"/>
      <c r="D26" s="842"/>
      <c r="E26" s="842"/>
      <c r="F26" s="842"/>
      <c r="G26" s="843"/>
    </row>
    <row r="27" spans="1:7" ht="26.25" customHeight="1" thickBot="1">
      <c r="A27" s="891" t="s">
        <v>481</v>
      </c>
      <c r="B27" s="892"/>
      <c r="C27" s="892"/>
      <c r="D27" s="892"/>
      <c r="E27" s="892"/>
      <c r="F27" s="892"/>
      <c r="G27" s="893"/>
    </row>
    <row r="28" spans="1:7" ht="57.75" customHeight="1">
      <c r="A28" s="894" t="s">
        <v>480</v>
      </c>
      <c r="B28" s="895"/>
      <c r="C28" s="896" t="s">
        <v>113</v>
      </c>
      <c r="D28" s="897"/>
      <c r="E28" s="898"/>
      <c r="F28" s="895" t="s">
        <v>479</v>
      </c>
      <c r="G28" s="899"/>
    </row>
    <row r="29" spans="1:7" ht="153.75" customHeight="1">
      <c r="A29" s="833" t="s">
        <v>543</v>
      </c>
      <c r="B29" s="834"/>
      <c r="C29" s="868"/>
      <c r="D29" s="857"/>
      <c r="E29" s="867"/>
      <c r="F29" s="834"/>
      <c r="G29" s="835"/>
    </row>
    <row r="30" spans="1:7" s="309" customFormat="1" ht="14.25" customHeight="1">
      <c r="A30" s="849" t="s">
        <v>110</v>
      </c>
      <c r="B30" s="847"/>
      <c r="C30" s="847"/>
      <c r="D30" s="847"/>
      <c r="E30" s="847"/>
      <c r="F30" s="847"/>
      <c r="G30" s="848"/>
    </row>
    <row r="31" spans="1:7" s="309" customFormat="1" ht="14.25" customHeight="1">
      <c r="A31" s="833" t="s">
        <v>542</v>
      </c>
      <c r="B31" s="834"/>
      <c r="C31" s="834"/>
      <c r="D31" s="834"/>
      <c r="E31" s="834"/>
      <c r="F31" s="834"/>
      <c r="G31" s="835"/>
    </row>
    <row r="32" spans="1:7" s="309" customFormat="1" ht="14.25" customHeight="1">
      <c r="A32" s="849" t="s">
        <v>108</v>
      </c>
      <c r="B32" s="847"/>
      <c r="C32" s="847"/>
      <c r="D32" s="847"/>
      <c r="E32" s="847"/>
      <c r="F32" s="847"/>
      <c r="G32" s="848"/>
    </row>
    <row r="33" spans="1:7" s="309" customFormat="1" ht="27.75" customHeight="1">
      <c r="A33" s="862" t="s">
        <v>541</v>
      </c>
      <c r="B33" s="863"/>
      <c r="C33" s="863"/>
      <c r="D33" s="863"/>
      <c r="E33" s="863"/>
      <c r="F33" s="863"/>
      <c r="G33" s="864"/>
    </row>
    <row r="34" spans="1:7" s="309" customFormat="1" ht="14.25" customHeight="1">
      <c r="A34" s="859" t="s">
        <v>474</v>
      </c>
      <c r="B34" s="860"/>
      <c r="C34" s="860"/>
      <c r="D34" s="860"/>
      <c r="E34" s="860"/>
      <c r="F34" s="860"/>
      <c r="G34" s="861"/>
    </row>
    <row r="35" spans="1:7" s="309" customFormat="1" ht="26.25" customHeight="1">
      <c r="A35" s="862" t="s">
        <v>540</v>
      </c>
      <c r="B35" s="863"/>
      <c r="C35" s="863"/>
      <c r="D35" s="863"/>
      <c r="E35" s="863"/>
      <c r="F35" s="863"/>
      <c r="G35" s="864"/>
    </row>
    <row r="36" spans="1:7" s="309" customFormat="1" ht="14.25" customHeight="1">
      <c r="A36" s="859" t="s">
        <v>472</v>
      </c>
      <c r="B36" s="860"/>
      <c r="C36" s="860"/>
      <c r="D36" s="860"/>
      <c r="E36" s="860"/>
      <c r="F36" s="860"/>
      <c r="G36" s="861"/>
    </row>
    <row r="37" spans="1:7" s="309" customFormat="1" ht="21" customHeight="1">
      <c r="A37" s="833" t="s">
        <v>539</v>
      </c>
      <c r="B37" s="834"/>
      <c r="C37" s="834"/>
      <c r="D37" s="834"/>
      <c r="E37" s="834"/>
      <c r="F37" s="834"/>
      <c r="G37" s="835"/>
    </row>
    <row r="38" spans="1:7" s="309" customFormat="1" ht="45" customHeight="1">
      <c r="A38" s="335" t="s">
        <v>470</v>
      </c>
      <c r="B38" s="334" t="s">
        <v>469</v>
      </c>
      <c r="C38" s="333" t="s">
        <v>468</v>
      </c>
      <c r="D38" s="333" t="s">
        <v>1</v>
      </c>
      <c r="E38" s="333" t="s">
        <v>467</v>
      </c>
      <c r="F38" s="332" t="s">
        <v>466</v>
      </c>
      <c r="G38" s="562"/>
    </row>
    <row r="39" spans="1:7" ht="19.5" customHeight="1">
      <c r="A39" s="563" t="s">
        <v>532</v>
      </c>
      <c r="B39" s="344" t="s">
        <v>98</v>
      </c>
      <c r="C39" s="328">
        <v>1</v>
      </c>
      <c r="D39" s="328">
        <v>1</v>
      </c>
      <c r="E39" s="328"/>
      <c r="F39" s="336" t="s">
        <v>1</v>
      </c>
      <c r="G39" s="562"/>
    </row>
    <row r="40" spans="1:7" ht="20.25" customHeight="1">
      <c r="A40" s="564" t="s">
        <v>531</v>
      </c>
      <c r="B40" s="344" t="s">
        <v>98</v>
      </c>
      <c r="C40" s="329">
        <v>10</v>
      </c>
      <c r="D40" s="329">
        <v>10</v>
      </c>
      <c r="E40" s="329">
        <v>16</v>
      </c>
      <c r="F40" s="336" t="s">
        <v>0</v>
      </c>
      <c r="G40" s="562"/>
    </row>
    <row r="41" spans="1:7" ht="84" customHeight="1">
      <c r="A41" s="565" t="s">
        <v>530</v>
      </c>
      <c r="B41" s="344" t="s">
        <v>98</v>
      </c>
      <c r="C41" s="329">
        <v>10</v>
      </c>
      <c r="D41" s="329">
        <v>10</v>
      </c>
      <c r="E41" s="329">
        <v>16</v>
      </c>
      <c r="F41" s="336" t="s">
        <v>0</v>
      </c>
      <c r="G41" s="562"/>
    </row>
    <row r="42" spans="1:7" ht="70.5" customHeight="1">
      <c r="A42" s="565" t="s">
        <v>538</v>
      </c>
      <c r="B42" s="344" t="s">
        <v>98</v>
      </c>
      <c r="C42" s="329">
        <v>10</v>
      </c>
      <c r="D42" s="329">
        <v>10</v>
      </c>
      <c r="E42" s="329">
        <v>16</v>
      </c>
      <c r="F42" s="336" t="s">
        <v>0</v>
      </c>
      <c r="G42" s="562"/>
    </row>
    <row r="43" spans="1:7" ht="27" customHeight="1">
      <c r="A43" s="565" t="s">
        <v>537</v>
      </c>
      <c r="B43" s="344" t="s">
        <v>98</v>
      </c>
      <c r="C43" s="329">
        <v>10</v>
      </c>
      <c r="D43" s="329">
        <v>10</v>
      </c>
      <c r="E43" s="329">
        <v>16</v>
      </c>
      <c r="F43" s="336" t="s">
        <v>0</v>
      </c>
      <c r="G43" s="562"/>
    </row>
    <row r="44" spans="1:7" ht="27.75" thickBot="1">
      <c r="A44" s="566" t="s">
        <v>534</v>
      </c>
      <c r="B44" s="312" t="s">
        <v>98</v>
      </c>
      <c r="C44" s="329">
        <v>3</v>
      </c>
      <c r="D44" s="329">
        <v>1</v>
      </c>
      <c r="E44" s="329">
        <v>1</v>
      </c>
      <c r="F44" s="336" t="s">
        <v>0</v>
      </c>
      <c r="G44" s="562"/>
    </row>
    <row r="45" spans="1:7" ht="14.25" thickBot="1">
      <c r="A45" s="566" t="s">
        <v>526</v>
      </c>
      <c r="B45" s="312" t="s">
        <v>98</v>
      </c>
      <c r="C45" s="329">
        <v>1000</v>
      </c>
      <c r="D45" s="329">
        <v>1000</v>
      </c>
      <c r="E45" s="329"/>
      <c r="F45" s="336"/>
      <c r="G45" s="562"/>
    </row>
    <row r="46" spans="1:7" ht="20.25" customHeight="1" thickBot="1">
      <c r="A46" s="567" t="s">
        <v>533</v>
      </c>
      <c r="B46" s="312" t="s">
        <v>98</v>
      </c>
      <c r="C46" s="329">
        <v>1</v>
      </c>
      <c r="D46" s="329"/>
      <c r="E46" s="329"/>
      <c r="F46" s="336" t="s">
        <v>464</v>
      </c>
      <c r="G46" s="562"/>
    </row>
    <row r="47" spans="1:7" ht="21" customHeight="1">
      <c r="A47" s="313" t="s">
        <v>190</v>
      </c>
      <c r="B47" s="312"/>
      <c r="C47" s="312"/>
      <c r="D47" s="312"/>
      <c r="E47" s="312"/>
      <c r="F47" s="312"/>
      <c r="G47" s="310"/>
    </row>
    <row r="48" spans="1:7" ht="30.75" customHeight="1">
      <c r="A48" s="324" t="s">
        <v>462</v>
      </c>
      <c r="B48" s="322" t="s">
        <v>441</v>
      </c>
      <c r="C48" s="322" t="s">
        <v>100</v>
      </c>
      <c r="D48" s="322" t="s">
        <v>1</v>
      </c>
      <c r="E48" s="322" t="s">
        <v>461</v>
      </c>
      <c r="F48" s="327" t="s">
        <v>148</v>
      </c>
      <c r="G48" s="562"/>
    </row>
    <row r="49" spans="1:7" ht="25.5">
      <c r="A49" s="563" t="s">
        <v>532</v>
      </c>
      <c r="B49" s="322" t="s">
        <v>441</v>
      </c>
      <c r="C49" s="321">
        <v>846060</v>
      </c>
      <c r="D49" s="321">
        <v>846060</v>
      </c>
      <c r="E49" s="321"/>
      <c r="F49" s="336" t="s">
        <v>1</v>
      </c>
      <c r="G49" s="562"/>
    </row>
    <row r="50" spans="1:7" ht="25.5">
      <c r="A50" s="564" t="s">
        <v>531</v>
      </c>
      <c r="B50" s="322" t="s">
        <v>441</v>
      </c>
      <c r="C50" s="321">
        <v>8604</v>
      </c>
      <c r="D50" s="321">
        <v>8604</v>
      </c>
      <c r="E50" s="321">
        <v>8604</v>
      </c>
      <c r="F50" s="336" t="s">
        <v>0</v>
      </c>
      <c r="G50" s="562"/>
    </row>
    <row r="51" spans="1:7" ht="67.5">
      <c r="A51" s="565" t="s">
        <v>530</v>
      </c>
      <c r="B51" s="322" t="s">
        <v>441</v>
      </c>
      <c r="C51" s="321">
        <v>1434</v>
      </c>
      <c r="D51" s="321">
        <v>1434</v>
      </c>
      <c r="E51" s="321">
        <v>1434</v>
      </c>
      <c r="F51" s="336" t="s">
        <v>0</v>
      </c>
      <c r="G51" s="562"/>
    </row>
    <row r="52" spans="1:7" ht="54">
      <c r="A52" s="565" t="s">
        <v>536</v>
      </c>
      <c r="B52" s="322" t="s">
        <v>441</v>
      </c>
      <c r="C52" s="320">
        <v>956</v>
      </c>
      <c r="D52" s="320">
        <v>956</v>
      </c>
      <c r="E52" s="320">
        <v>956</v>
      </c>
      <c r="F52" s="336" t="s">
        <v>0</v>
      </c>
      <c r="G52" s="562"/>
    </row>
    <row r="53" spans="1:7" ht="27">
      <c r="A53" s="565" t="s">
        <v>535</v>
      </c>
      <c r="B53" s="322" t="s">
        <v>441</v>
      </c>
      <c r="C53" s="321">
        <v>3346</v>
      </c>
      <c r="D53" s="321">
        <v>3346</v>
      </c>
      <c r="E53" s="321">
        <v>3346</v>
      </c>
      <c r="F53" s="336" t="s">
        <v>0</v>
      </c>
      <c r="G53" s="562"/>
    </row>
    <row r="54" spans="1:7" ht="29.25" thickBot="1">
      <c r="A54" s="568" t="s">
        <v>534</v>
      </c>
      <c r="B54" s="322" t="s">
        <v>441</v>
      </c>
      <c r="C54" s="321">
        <v>2342.1999999999998</v>
      </c>
      <c r="D54" s="321">
        <v>2342.1999999999998</v>
      </c>
      <c r="E54" s="321">
        <v>2342.1999999999998</v>
      </c>
      <c r="F54" s="336" t="s">
        <v>0</v>
      </c>
      <c r="G54" s="562"/>
    </row>
    <row r="55" spans="1:7" ht="14.25" thickBot="1">
      <c r="A55" s="566" t="s">
        <v>526</v>
      </c>
      <c r="B55" s="322"/>
      <c r="C55" s="321">
        <v>143.4</v>
      </c>
      <c r="D55" s="321">
        <v>143.4</v>
      </c>
      <c r="E55" s="321"/>
      <c r="F55" s="336"/>
      <c r="G55" s="562"/>
    </row>
    <row r="56" spans="1:7" ht="25.5">
      <c r="A56" s="569" t="s">
        <v>533</v>
      </c>
      <c r="B56" s="322" t="s">
        <v>441</v>
      </c>
      <c r="C56" s="321">
        <v>4780</v>
      </c>
      <c r="D56" s="321"/>
      <c r="E56" s="321"/>
      <c r="F56" s="336" t="s">
        <v>0</v>
      </c>
      <c r="G56" s="562"/>
    </row>
    <row r="57" spans="1:7" ht="13.5">
      <c r="A57" s="324" t="s">
        <v>458</v>
      </c>
      <c r="B57" s="322"/>
      <c r="C57" s="321"/>
      <c r="D57" s="321"/>
      <c r="E57" s="321"/>
      <c r="F57" s="336"/>
      <c r="G57" s="562"/>
    </row>
    <row r="58" spans="1:7" ht="13.5">
      <c r="A58" s="563" t="s">
        <v>532</v>
      </c>
      <c r="B58" s="322"/>
      <c r="C58" s="321">
        <f t="shared" ref="C58:E65" si="0">C49*C39</f>
        <v>846060</v>
      </c>
      <c r="D58" s="321">
        <f t="shared" si="0"/>
        <v>846060</v>
      </c>
      <c r="E58" s="321">
        <f t="shared" si="0"/>
        <v>0</v>
      </c>
      <c r="F58" s="336"/>
      <c r="G58" s="562"/>
    </row>
    <row r="59" spans="1:7" ht="13.5">
      <c r="A59" s="564" t="s">
        <v>531</v>
      </c>
      <c r="B59" s="322"/>
      <c r="C59" s="321">
        <f t="shared" si="0"/>
        <v>86040</v>
      </c>
      <c r="D59" s="321">
        <f t="shared" si="0"/>
        <v>86040</v>
      </c>
      <c r="E59" s="321">
        <f t="shared" si="0"/>
        <v>137664</v>
      </c>
      <c r="F59" s="336"/>
      <c r="G59" s="562"/>
    </row>
    <row r="60" spans="1:7" ht="67.5">
      <c r="A60" s="565" t="s">
        <v>530</v>
      </c>
      <c r="B60" s="322"/>
      <c r="C60" s="321">
        <f t="shared" si="0"/>
        <v>14340</v>
      </c>
      <c r="D60" s="321">
        <f t="shared" si="0"/>
        <v>14340</v>
      </c>
      <c r="E60" s="321">
        <f t="shared" si="0"/>
        <v>22944</v>
      </c>
      <c r="F60" s="336"/>
      <c r="G60" s="562"/>
    </row>
    <row r="61" spans="1:7" ht="54">
      <c r="A61" s="565" t="s">
        <v>529</v>
      </c>
      <c r="B61" s="322"/>
      <c r="C61" s="321">
        <f t="shared" si="0"/>
        <v>9560</v>
      </c>
      <c r="D61" s="321">
        <f t="shared" si="0"/>
        <v>9560</v>
      </c>
      <c r="E61" s="321">
        <f t="shared" si="0"/>
        <v>15296</v>
      </c>
      <c r="F61" s="336"/>
      <c r="G61" s="562"/>
    </row>
    <row r="62" spans="1:7" ht="27">
      <c r="A62" s="565" t="s">
        <v>528</v>
      </c>
      <c r="B62" s="322"/>
      <c r="C62" s="321">
        <f t="shared" si="0"/>
        <v>33460</v>
      </c>
      <c r="D62" s="321">
        <f t="shared" si="0"/>
        <v>33460</v>
      </c>
      <c r="E62" s="321">
        <f t="shared" si="0"/>
        <v>53536</v>
      </c>
      <c r="F62" s="336"/>
      <c r="G62" s="562"/>
    </row>
    <row r="63" spans="1:7" ht="28.5">
      <c r="A63" s="570" t="s">
        <v>527</v>
      </c>
      <c r="B63" s="561"/>
      <c r="C63" s="321">
        <f t="shared" si="0"/>
        <v>7026.5999999999995</v>
      </c>
      <c r="D63" s="321">
        <f t="shared" si="0"/>
        <v>2342.1999999999998</v>
      </c>
      <c r="E63" s="321">
        <f t="shared" si="0"/>
        <v>2342.1999999999998</v>
      </c>
      <c r="F63" s="336"/>
      <c r="G63" s="562"/>
    </row>
    <row r="64" spans="1:7" ht="13.5">
      <c r="A64" s="564" t="s">
        <v>526</v>
      </c>
      <c r="B64" s="561"/>
      <c r="C64" s="321">
        <f t="shared" si="0"/>
        <v>143400</v>
      </c>
      <c r="D64" s="321">
        <f t="shared" si="0"/>
        <v>143400</v>
      </c>
      <c r="E64" s="321">
        <f t="shared" si="0"/>
        <v>0</v>
      </c>
      <c r="F64" s="336"/>
      <c r="G64" s="562"/>
    </row>
    <row r="65" spans="1:9" ht="14.25">
      <c r="A65" s="570" t="s">
        <v>525</v>
      </c>
      <c r="B65" s="561"/>
      <c r="C65" s="321">
        <f t="shared" si="0"/>
        <v>4780</v>
      </c>
      <c r="D65" s="321">
        <f t="shared" si="0"/>
        <v>0</v>
      </c>
      <c r="E65" s="321">
        <f t="shared" si="0"/>
        <v>0</v>
      </c>
      <c r="F65" s="336"/>
      <c r="G65" s="562"/>
    </row>
    <row r="66" spans="1:9" ht="14.25" customHeight="1">
      <c r="A66" s="313" t="s">
        <v>3</v>
      </c>
      <c r="B66" s="344" t="s">
        <v>92</v>
      </c>
      <c r="C66" s="320">
        <f>SUM(C58:C65)</f>
        <v>1144666.6000000001</v>
      </c>
      <c r="D66" s="320">
        <f>SUM(D58:D65)</f>
        <v>1135202.2</v>
      </c>
      <c r="E66" s="320">
        <f>SUM(E58:E65)</f>
        <v>231782.2</v>
      </c>
      <c r="F66" s="311"/>
      <c r="G66" s="310" t="s">
        <v>443</v>
      </c>
    </row>
    <row r="67" spans="1:9" ht="27">
      <c r="A67" s="319" t="s">
        <v>442</v>
      </c>
      <c r="B67" s="343" t="s">
        <v>441</v>
      </c>
      <c r="C67" s="560" t="s">
        <v>100</v>
      </c>
      <c r="D67" s="560" t="s">
        <v>1</v>
      </c>
      <c r="E67" s="560" t="s">
        <v>21</v>
      </c>
      <c r="F67" s="317"/>
      <c r="G67" s="317"/>
    </row>
    <row r="68" spans="1:9" ht="16.5" customHeight="1">
      <c r="A68" s="313" t="s">
        <v>439</v>
      </c>
      <c r="B68" s="312" t="s">
        <v>92</v>
      </c>
      <c r="C68" s="316">
        <f>SUM(C60:C67)</f>
        <v>1357233.2000000002</v>
      </c>
      <c r="D68" s="316">
        <f>SUM(D60:D67)</f>
        <v>1338304.3999999999</v>
      </c>
      <c r="E68" s="316">
        <f>SUM(E60:E67)</f>
        <v>325900.40000000002</v>
      </c>
      <c r="F68" s="311"/>
      <c r="G68" s="310"/>
      <c r="I68" s="315"/>
    </row>
    <row r="69" spans="1:9" ht="13.5">
      <c r="A69" s="313" t="s">
        <v>438</v>
      </c>
      <c r="B69" s="312" t="s">
        <v>92</v>
      </c>
      <c r="C69" s="314" t="s">
        <v>92</v>
      </c>
      <c r="D69" s="314" t="s">
        <v>92</v>
      </c>
      <c r="E69" s="314" t="s">
        <v>92</v>
      </c>
      <c r="F69" s="311"/>
      <c r="G69" s="310" t="s">
        <v>92</v>
      </c>
    </row>
    <row r="70" spans="1:9" ht="29.25" customHeight="1">
      <c r="A70" s="313" t="s">
        <v>551</v>
      </c>
      <c r="B70" s="312" t="s">
        <v>92</v>
      </c>
      <c r="C70" s="559">
        <v>1357233.2</v>
      </c>
      <c r="D70" s="559">
        <v>1338304.3999999999</v>
      </c>
      <c r="E70" s="559">
        <v>325900.40000000002</v>
      </c>
      <c r="F70" s="311"/>
      <c r="G70" s="310"/>
    </row>
    <row r="71" spans="1:9" ht="13.5">
      <c r="A71" s="849" t="s">
        <v>437</v>
      </c>
      <c r="B71" s="847"/>
      <c r="C71" s="847"/>
      <c r="D71" s="847"/>
      <c r="E71" s="847"/>
      <c r="F71" s="847"/>
      <c r="G71" s="848"/>
    </row>
    <row r="72" spans="1:9" ht="13.5">
      <c r="A72" s="833" t="s">
        <v>436</v>
      </c>
      <c r="B72" s="834"/>
      <c r="C72" s="834"/>
      <c r="D72" s="834"/>
      <c r="E72" s="834"/>
      <c r="F72" s="834"/>
      <c r="G72" s="835"/>
    </row>
    <row r="73" spans="1:9" ht="13.5">
      <c r="A73" s="849" t="s">
        <v>435</v>
      </c>
      <c r="B73" s="847"/>
      <c r="C73" s="847"/>
      <c r="D73" s="847"/>
      <c r="E73" s="847"/>
      <c r="F73" s="847"/>
      <c r="G73" s="848"/>
    </row>
    <row r="74" spans="1:9" ht="13.5">
      <c r="A74" s="833" t="s">
        <v>187</v>
      </c>
      <c r="B74" s="834"/>
      <c r="C74" s="834"/>
      <c r="D74" s="834"/>
      <c r="E74" s="834"/>
      <c r="F74" s="834"/>
      <c r="G74" s="835"/>
    </row>
    <row r="75" spans="1:9" ht="13.5">
      <c r="A75" s="833" t="s">
        <v>186</v>
      </c>
      <c r="B75" s="834"/>
      <c r="C75" s="834"/>
      <c r="D75" s="834"/>
      <c r="E75" s="834"/>
      <c r="F75" s="834"/>
      <c r="G75" s="835"/>
    </row>
    <row r="76" spans="1:9" ht="14.25" thickBot="1">
      <c r="A76" s="869" t="s">
        <v>434</v>
      </c>
      <c r="B76" s="870"/>
      <c r="C76" s="870"/>
      <c r="D76" s="870"/>
      <c r="E76" s="870"/>
      <c r="F76" s="870"/>
      <c r="G76" s="871"/>
    </row>
  </sheetData>
  <mergeCells count="46">
    <mergeCell ref="A6:G6"/>
    <mergeCell ref="A7:G7"/>
    <mergeCell ref="A8:G8"/>
    <mergeCell ref="A9:G9"/>
    <mergeCell ref="A1:G1"/>
    <mergeCell ref="A2:G2"/>
    <mergeCell ref="A3:G3"/>
    <mergeCell ref="A4:G4"/>
    <mergeCell ref="A5:G5"/>
    <mergeCell ref="A10:G10"/>
    <mergeCell ref="A11:G11"/>
    <mergeCell ref="A25:G25"/>
    <mergeCell ref="A14:G14"/>
    <mergeCell ref="A15:G15"/>
    <mergeCell ref="A16:G16"/>
    <mergeCell ref="A17:G17"/>
    <mergeCell ref="A18:G18"/>
    <mergeCell ref="A19:G19"/>
    <mergeCell ref="A20:G20"/>
    <mergeCell ref="A31:G31"/>
    <mergeCell ref="A12:G13"/>
    <mergeCell ref="A32:G32"/>
    <mergeCell ref="A21:G21"/>
    <mergeCell ref="A22:G22"/>
    <mergeCell ref="A23:G23"/>
    <mergeCell ref="A24:G24"/>
    <mergeCell ref="A26:G26"/>
    <mergeCell ref="A27:G27"/>
    <mergeCell ref="A28:B28"/>
    <mergeCell ref="C28:E28"/>
    <mergeCell ref="F28:G28"/>
    <mergeCell ref="A29:B29"/>
    <mergeCell ref="C29:E29"/>
    <mergeCell ref="F29:G29"/>
    <mergeCell ref="A30:G30"/>
    <mergeCell ref="A35:G35"/>
    <mergeCell ref="A33:G33"/>
    <mergeCell ref="A34:G34"/>
    <mergeCell ref="A75:G75"/>
    <mergeCell ref="A76:G76"/>
    <mergeCell ref="A36:G36"/>
    <mergeCell ref="A37:G37"/>
    <mergeCell ref="A71:G71"/>
    <mergeCell ref="A72:G72"/>
    <mergeCell ref="A73:G73"/>
    <mergeCell ref="A74:G74"/>
  </mergeCells>
  <pageMargins left="0.5" right="0" top="0.5" bottom="1" header="0.5" footer="0.84291187739463602"/>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2"/>
  <sheetViews>
    <sheetView workbookViewId="0">
      <selection activeCell="I11" sqref="I11"/>
    </sheetView>
  </sheetViews>
  <sheetFormatPr defaultRowHeight="15"/>
  <cols>
    <col min="1" max="1" width="5.140625" customWidth="1"/>
    <col min="2" max="2" width="82" customWidth="1"/>
    <col min="3" max="5" width="13.42578125" customWidth="1"/>
  </cols>
  <sheetData>
    <row r="1" spans="1:5" ht="17.25">
      <c r="A1" s="1" t="s">
        <v>43</v>
      </c>
    </row>
    <row r="3" spans="1:5" s="92" customFormat="1" ht="14.25">
      <c r="A3" s="2" t="s">
        <v>44</v>
      </c>
    </row>
    <row r="5" spans="1:5">
      <c r="A5" s="23"/>
      <c r="B5" s="23"/>
      <c r="C5" s="23" t="s">
        <v>0</v>
      </c>
      <c r="D5" s="23" t="s">
        <v>1</v>
      </c>
      <c r="E5" s="23" t="s">
        <v>21</v>
      </c>
    </row>
    <row r="6" spans="1:5" ht="20.25" customHeight="1">
      <c r="A6" s="22">
        <v>1</v>
      </c>
      <c r="B6" s="93" t="s">
        <v>45</v>
      </c>
      <c r="C6" s="94">
        <f>AMPOP!F6</f>
        <v>7695744.6960000005</v>
      </c>
      <c r="D6" s="134">
        <f>AMPOP!G6</f>
        <v>3924233.7139999997</v>
      </c>
      <c r="E6" s="134">
        <f>AMPOP!H6</f>
        <v>3998709.5159999998</v>
      </c>
    </row>
    <row r="7" spans="1:5" ht="19.5" customHeight="1">
      <c r="A7" s="689">
        <v>2</v>
      </c>
      <c r="B7" s="95" t="s">
        <v>46</v>
      </c>
      <c r="C7" s="91">
        <v>0</v>
      </c>
      <c r="D7" s="91">
        <v>0</v>
      </c>
      <c r="E7" s="91">
        <v>0</v>
      </c>
    </row>
    <row r="8" spans="1:5" ht="25.5" customHeight="1">
      <c r="A8" s="689"/>
      <c r="B8" s="95" t="s">
        <v>47</v>
      </c>
      <c r="C8" s="91">
        <f>C9+C10</f>
        <v>0</v>
      </c>
      <c r="D8" s="91">
        <f>D9+D10</f>
        <v>0</v>
      </c>
      <c r="E8" s="91">
        <f>E9+E10</f>
        <v>0</v>
      </c>
    </row>
    <row r="9" spans="1:5" ht="18.75" customHeight="1">
      <c r="A9" s="22">
        <v>2.1</v>
      </c>
      <c r="B9" s="95" t="s">
        <v>48</v>
      </c>
      <c r="C9" s="94">
        <v>0</v>
      </c>
      <c r="D9" s="94">
        <v>0</v>
      </c>
      <c r="E9" s="94">
        <v>0</v>
      </c>
    </row>
    <row r="10" spans="1:5" ht="20.25" customHeight="1">
      <c r="A10" s="22">
        <v>2.2000000000000002</v>
      </c>
      <c r="B10" s="95" t="s">
        <v>49</v>
      </c>
      <c r="C10" s="94">
        <v>0</v>
      </c>
      <c r="D10" s="94">
        <v>0</v>
      </c>
      <c r="E10" s="94">
        <v>0</v>
      </c>
    </row>
    <row r="11" spans="1:5" ht="36" customHeight="1">
      <c r="A11" s="689">
        <v>3</v>
      </c>
      <c r="B11" s="95" t="s">
        <v>50</v>
      </c>
      <c r="C11" s="690">
        <f>C6+C8</f>
        <v>7695744.6960000005</v>
      </c>
      <c r="D11" s="690">
        <f>D6+D8</f>
        <v>3924233.7139999997</v>
      </c>
      <c r="E11" s="690">
        <f>E6+E8</f>
        <v>3998709.5159999998</v>
      </c>
    </row>
    <row r="12" spans="1:5">
      <c r="A12" s="689"/>
      <c r="B12" s="91" t="s">
        <v>51</v>
      </c>
      <c r="C12" s="690"/>
      <c r="D12" s="690"/>
      <c r="E12" s="690"/>
    </row>
  </sheetData>
  <mergeCells count="5">
    <mergeCell ref="A7:A8"/>
    <mergeCell ref="A11:A12"/>
    <mergeCell ref="C11:C12"/>
    <mergeCell ref="D11:D12"/>
    <mergeCell ref="E11: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31"/>
  <sheetViews>
    <sheetView topLeftCell="A23" zoomScale="80" zoomScaleNormal="80" workbookViewId="0">
      <selection activeCell="B8" sqref="B8:B11"/>
    </sheetView>
  </sheetViews>
  <sheetFormatPr defaultRowHeight="15"/>
  <cols>
    <col min="1" max="1" width="10.42578125" customWidth="1"/>
    <col min="2" max="2" width="12.7109375" customWidth="1"/>
    <col min="3" max="3" width="60.7109375" customWidth="1"/>
    <col min="4" max="4" width="16.28515625" customWidth="1"/>
    <col min="5" max="5" width="15.7109375" customWidth="1"/>
    <col min="6" max="6" width="16.42578125" customWidth="1"/>
  </cols>
  <sheetData>
    <row r="2" spans="1:6" s="99" customFormat="1" ht="15.75">
      <c r="A2" s="101" t="s">
        <v>58</v>
      </c>
      <c r="B2" s="100"/>
      <c r="C2" s="100"/>
      <c r="D2" s="100"/>
      <c r="E2" s="100"/>
      <c r="F2" s="100"/>
    </row>
    <row r="3" spans="1:6" ht="15.75">
      <c r="A3" s="97"/>
      <c r="B3" s="97"/>
      <c r="C3" s="97"/>
      <c r="D3" s="97"/>
      <c r="E3" s="97"/>
      <c r="F3" s="97"/>
    </row>
    <row r="4" spans="1:6" s="98" customFormat="1" ht="24" customHeight="1">
      <c r="A4" s="691" t="s">
        <v>57</v>
      </c>
      <c r="B4" s="691"/>
      <c r="C4" s="107" t="s">
        <v>56</v>
      </c>
      <c r="D4" s="692" t="s">
        <v>88</v>
      </c>
      <c r="E4" s="692" t="s">
        <v>87</v>
      </c>
      <c r="F4" s="692" t="s">
        <v>86</v>
      </c>
    </row>
    <row r="5" spans="1:6" s="98" customFormat="1" ht="24" customHeight="1">
      <c r="A5" s="105" t="s">
        <v>55</v>
      </c>
      <c r="B5" s="105" t="s">
        <v>54</v>
      </c>
      <c r="C5" s="108"/>
      <c r="D5" s="692"/>
      <c r="E5" s="692"/>
      <c r="F5" s="692"/>
    </row>
    <row r="6" spans="1:6" s="98" customFormat="1" ht="38.25" customHeight="1" thickBot="1">
      <c r="A6" s="106"/>
      <c r="B6" s="106"/>
      <c r="C6" s="454" t="s">
        <v>53</v>
      </c>
      <c r="D6" s="224">
        <f>D7+D12+D15+D21+D28</f>
        <v>7695744.6960000005</v>
      </c>
      <c r="E6" s="224">
        <f>E7+E12+E15+E21+E28</f>
        <v>3924233.7139999997</v>
      </c>
      <c r="F6" s="224">
        <f>F7+F12+F15+F21+F28</f>
        <v>3998709.5159999998</v>
      </c>
    </row>
    <row r="7" spans="1:6" s="98" customFormat="1" ht="45" customHeight="1" thickBot="1">
      <c r="A7" s="473">
        <v>1016</v>
      </c>
      <c r="B7" s="474"/>
      <c r="C7" s="472" t="s">
        <v>31</v>
      </c>
      <c r="D7" s="469">
        <f>SUM(D8:D11)</f>
        <v>82197.279999999999</v>
      </c>
      <c r="E7" s="470">
        <f>SUM(E8:E11)</f>
        <v>105785.46</v>
      </c>
      <c r="F7" s="471">
        <f>SUM(F8:F11)</f>
        <v>37309.699999999997</v>
      </c>
    </row>
    <row r="8" spans="1:6" ht="50.25" customHeight="1">
      <c r="A8" s="133"/>
      <c r="B8" s="149">
        <v>11003</v>
      </c>
      <c r="C8" s="210" t="s">
        <v>59</v>
      </c>
      <c r="D8" s="455">
        <f>AMPOP!F10</f>
        <v>22652.5</v>
      </c>
      <c r="E8" s="456">
        <f>AMPOP!G10</f>
        <v>12919.7</v>
      </c>
      <c r="F8" s="457">
        <f>AMPOP!H10</f>
        <v>8136.5</v>
      </c>
    </row>
    <row r="9" spans="1:6" ht="39" customHeight="1">
      <c r="A9" s="133"/>
      <c r="B9" s="149">
        <v>11004</v>
      </c>
      <c r="C9" s="155" t="s">
        <v>61</v>
      </c>
      <c r="D9" s="458">
        <f>AMPOP!F11</f>
        <v>7003.38</v>
      </c>
      <c r="E9" s="452">
        <f>AMPOP!G11</f>
        <v>3466.96</v>
      </c>
      <c r="F9" s="459">
        <f>AMPOP!H11</f>
        <v>0</v>
      </c>
    </row>
    <row r="10" spans="1:6" ht="39" customHeight="1">
      <c r="A10" s="133"/>
      <c r="B10" s="149">
        <v>11005</v>
      </c>
      <c r="C10" s="155" t="s">
        <v>52</v>
      </c>
      <c r="D10" s="458">
        <f>AMPOP!F12</f>
        <v>34886.400000000001</v>
      </c>
      <c r="E10" s="452">
        <f>AMPOP!G12</f>
        <v>47968.800000000003</v>
      </c>
      <c r="F10" s="459">
        <f>AMPOP!H12</f>
        <v>17443.2</v>
      </c>
    </row>
    <row r="11" spans="1:6" ht="47.25" customHeight="1" thickBot="1">
      <c r="A11" s="132"/>
      <c r="B11" s="149">
        <v>11006</v>
      </c>
      <c r="C11" s="214" t="s">
        <v>67</v>
      </c>
      <c r="D11" s="462">
        <f>AMPOP!F13</f>
        <v>17655</v>
      </c>
      <c r="E11" s="463">
        <f>AMPOP!G13</f>
        <v>41430</v>
      </c>
      <c r="F11" s="464">
        <f>AMPOP!H13</f>
        <v>11730</v>
      </c>
    </row>
    <row r="12" spans="1:6" ht="44.25" customHeight="1" thickBot="1">
      <c r="A12" s="466" t="s">
        <v>77</v>
      </c>
      <c r="B12" s="467"/>
      <c r="C12" s="468" t="s">
        <v>78</v>
      </c>
      <c r="D12" s="469">
        <f>SUM(D13:D14)</f>
        <v>34000</v>
      </c>
      <c r="E12" s="470">
        <f>AMPOP!G14</f>
        <v>0</v>
      </c>
      <c r="F12" s="471">
        <f>AMPOP!H14</f>
        <v>0</v>
      </c>
    </row>
    <row r="13" spans="1:6" ht="30.75" customHeight="1">
      <c r="A13" s="643"/>
      <c r="B13" s="204">
        <v>31002</v>
      </c>
      <c r="C13" s="590" t="str">
        <f>AMPOP!D15</f>
        <v>Շրջակա միջավայրի նախարարության տրանսպորտային սարքավորումներով հագեցվածության բարելավում</v>
      </c>
      <c r="D13" s="465">
        <f>AMPOP!F15</f>
        <v>33000</v>
      </c>
      <c r="E13" s="453">
        <f>AMPOP!G15</f>
        <v>0</v>
      </c>
      <c r="F13" s="232">
        <f>AMPOP!H15</f>
        <v>0</v>
      </c>
    </row>
    <row r="14" spans="1:6" ht="30" customHeight="1" thickBot="1">
      <c r="A14" s="643"/>
      <c r="B14" s="218">
        <v>31003</v>
      </c>
      <c r="C14" s="590" t="str">
        <f>AMPOP!D16</f>
        <v>Շրջակա միջավայրի նախարարության հատուկ սարքավորումներով հագեցվածության բարելավում</v>
      </c>
      <c r="D14" s="462">
        <f>AMPOP!F16</f>
        <v>1000</v>
      </c>
      <c r="E14" s="463">
        <f>AMPOP!G16</f>
        <v>0</v>
      </c>
      <c r="F14" s="464">
        <f>AMPOP!H16</f>
        <v>0</v>
      </c>
    </row>
    <row r="15" spans="1:6" ht="38.25" customHeight="1" thickBot="1">
      <c r="A15" s="466" t="s">
        <v>32</v>
      </c>
      <c r="B15" s="467"/>
      <c r="C15" s="468" t="s">
        <v>33</v>
      </c>
      <c r="D15" s="469">
        <f>SUM(D16:D20)</f>
        <v>1033125.0160000001</v>
      </c>
      <c r="E15" s="470">
        <f>SUM(E16:E20)</f>
        <v>406820.45400000003</v>
      </c>
      <c r="F15" s="471">
        <f>SUM(F16:F20)</f>
        <v>1574736.0160000001</v>
      </c>
    </row>
    <row r="16" spans="1:6">
      <c r="A16" s="33"/>
      <c r="B16" s="219">
        <v>11011</v>
      </c>
      <c r="C16" s="220" t="s">
        <v>63</v>
      </c>
      <c r="D16" s="465">
        <f>AMPOP!F18</f>
        <v>114522.72</v>
      </c>
      <c r="E16" s="453">
        <f>AMPOP!G18</f>
        <v>109585.058</v>
      </c>
      <c r="F16" s="232">
        <f>AMPOP!H18</f>
        <v>105028.32</v>
      </c>
    </row>
    <row r="17" spans="1:6" s="96" customFormat="1" ht="15.75" customHeight="1">
      <c r="A17" s="33"/>
      <c r="B17" s="124">
        <v>11012</v>
      </c>
      <c r="C17" s="160" t="s">
        <v>64</v>
      </c>
      <c r="D17" s="462">
        <f>AMPOP!F19</f>
        <v>116656.89599999999</v>
      </c>
      <c r="E17" s="463">
        <f>AMPOP!G19</f>
        <v>115372.89599999999</v>
      </c>
      <c r="F17" s="464">
        <f>AMPOP!H19</f>
        <v>108196.89599999999</v>
      </c>
    </row>
    <row r="18" spans="1:6" s="21" customFormat="1" ht="36" customHeight="1">
      <c r="A18" s="597"/>
      <c r="B18" s="595">
        <v>11004</v>
      </c>
      <c r="C18" s="155" t="s">
        <v>60</v>
      </c>
      <c r="D18" s="458">
        <f>AMPOP!F20</f>
        <v>4977.5</v>
      </c>
      <c r="E18" s="452">
        <f>AMPOP!G20</f>
        <v>15679.6</v>
      </c>
      <c r="F18" s="459">
        <f>AMPOP!H20</f>
        <v>12752.8</v>
      </c>
    </row>
    <row r="19" spans="1:6" s="21" customFormat="1" ht="39" customHeight="1">
      <c r="A19" s="597"/>
      <c r="B19" s="595">
        <v>11006</v>
      </c>
      <c r="C19" s="155" t="s">
        <v>62</v>
      </c>
      <c r="D19" s="458">
        <f>AMPOP!F21</f>
        <v>48207.9</v>
      </c>
      <c r="E19" s="452">
        <f>AMPOP!G21</f>
        <v>47158.9</v>
      </c>
      <c r="F19" s="459">
        <f>AMPOP!H21</f>
        <v>0</v>
      </c>
    </row>
    <row r="20" spans="1:6" s="21" customFormat="1" ht="52.5" customHeight="1" thickBot="1">
      <c r="A20" s="597"/>
      <c r="B20" s="595">
        <v>11008</v>
      </c>
      <c r="C20" s="155" t="s">
        <v>66</v>
      </c>
      <c r="D20" s="458">
        <f>AMPOP!F22</f>
        <v>748760</v>
      </c>
      <c r="E20" s="452">
        <f>AMPOP!G22</f>
        <v>119024</v>
      </c>
      <c r="F20" s="459">
        <f>AMPOP!H22</f>
        <v>1348758</v>
      </c>
    </row>
    <row r="21" spans="1:6" ht="27.75" customHeight="1" thickBot="1">
      <c r="A21" s="473" t="s">
        <v>34</v>
      </c>
      <c r="B21" s="474"/>
      <c r="C21" s="472" t="s">
        <v>35</v>
      </c>
      <c r="D21" s="469">
        <f>SUM(D22:D27)</f>
        <v>4097529.2</v>
      </c>
      <c r="E21" s="470">
        <f>SUM(E22:E27)</f>
        <v>1853663.4</v>
      </c>
      <c r="F21" s="471">
        <f>SUM(F22:F27)</f>
        <v>1853663.4</v>
      </c>
    </row>
    <row r="22" spans="1:6">
      <c r="A22" s="132"/>
      <c r="B22" s="37">
        <v>11006</v>
      </c>
      <c r="C22" s="161" t="s">
        <v>68</v>
      </c>
      <c r="D22" s="465">
        <f>AMPOP!F24</f>
        <v>3313.2</v>
      </c>
      <c r="E22" s="453">
        <f>AMPOP!G24</f>
        <v>3313.2</v>
      </c>
      <c r="F22" s="232">
        <f>AMPOP!H24</f>
        <v>3313.2</v>
      </c>
    </row>
    <row r="23" spans="1:6">
      <c r="A23" s="132"/>
      <c r="B23" s="36">
        <v>32003</v>
      </c>
      <c r="C23" s="158" t="s">
        <v>73</v>
      </c>
      <c r="D23" s="458">
        <f>AMPOP!F25</f>
        <v>3908032</v>
      </c>
      <c r="E23" s="452">
        <f>AMPOP!G25</f>
        <v>1850350.2</v>
      </c>
      <c r="F23" s="459">
        <f>AMPOP!H25</f>
        <v>1850350.2</v>
      </c>
    </row>
    <row r="24" spans="1:6">
      <c r="A24" s="132"/>
      <c r="B24" s="36">
        <v>32004</v>
      </c>
      <c r="C24" s="158" t="s">
        <v>69</v>
      </c>
      <c r="D24" s="458">
        <f>AMPOP!F26</f>
        <v>19047.5</v>
      </c>
      <c r="E24" s="452">
        <f>AMPOP!G26</f>
        <v>0</v>
      </c>
      <c r="F24" s="459">
        <f>AMPOP!H26</f>
        <v>0</v>
      </c>
    </row>
    <row r="25" spans="1:6" ht="27">
      <c r="A25" s="132"/>
      <c r="B25" s="36">
        <v>32005</v>
      </c>
      <c r="C25" s="158" t="s">
        <v>75</v>
      </c>
      <c r="D25" s="458">
        <f>AMPOP!F27</f>
        <v>146400</v>
      </c>
      <c r="E25" s="452">
        <f>AMPOP!G27</f>
        <v>0</v>
      </c>
      <c r="F25" s="459">
        <f>AMPOP!H27</f>
        <v>0</v>
      </c>
    </row>
    <row r="26" spans="1:6" ht="40.5">
      <c r="A26" s="133"/>
      <c r="B26" s="36">
        <v>32006</v>
      </c>
      <c r="C26" s="158" t="s">
        <v>76</v>
      </c>
      <c r="D26" s="458">
        <f>AMPOP!F28</f>
        <v>2276.5</v>
      </c>
      <c r="E26" s="452">
        <f>AMPOP!G28</f>
        <v>0</v>
      </c>
      <c r="F26" s="459">
        <f>AMPOP!H28</f>
        <v>0</v>
      </c>
    </row>
    <row r="27" spans="1:6" ht="27.75" thickBot="1">
      <c r="A27" s="131"/>
      <c r="B27" s="113">
        <v>32007</v>
      </c>
      <c r="C27" s="176" t="s">
        <v>74</v>
      </c>
      <c r="D27" s="462">
        <f>AMPOP!F29</f>
        <v>18460</v>
      </c>
      <c r="E27" s="463">
        <f>AMPOP!G29</f>
        <v>0</v>
      </c>
      <c r="F27" s="464">
        <f>AMPOP!H29</f>
        <v>0</v>
      </c>
    </row>
    <row r="28" spans="1:6" ht="25.5" customHeight="1" thickBot="1">
      <c r="A28" s="473">
        <v>1020</v>
      </c>
      <c r="B28" s="474"/>
      <c r="C28" s="472" t="s">
        <v>37</v>
      </c>
      <c r="D28" s="469">
        <f>SUM(D29:D31)</f>
        <v>2448893.2000000002</v>
      </c>
      <c r="E28" s="470">
        <f>SUM(E29:E31)</f>
        <v>1557964.4</v>
      </c>
      <c r="F28" s="471">
        <f>SUM(F29:F31)</f>
        <v>533000.4</v>
      </c>
    </row>
    <row r="29" spans="1:6" ht="27">
      <c r="A29" s="221"/>
      <c r="B29" s="222">
        <v>32001</v>
      </c>
      <c r="C29" s="223" t="s">
        <v>70</v>
      </c>
      <c r="D29" s="465">
        <f>AMPOP!F31</f>
        <v>1068660</v>
      </c>
      <c r="E29" s="453">
        <f>AMPOP!G31</f>
        <v>196660</v>
      </c>
      <c r="F29" s="232">
        <f>AMPOP!H31</f>
        <v>184100</v>
      </c>
    </row>
    <row r="30" spans="1:6" ht="27">
      <c r="A30" s="119"/>
      <c r="B30" s="110">
        <v>32002</v>
      </c>
      <c r="C30" s="212" t="s">
        <v>71</v>
      </c>
      <c r="D30" s="458">
        <f>AMPOP!F32</f>
        <v>23000</v>
      </c>
      <c r="E30" s="452">
        <f>AMPOP!G32</f>
        <v>23000</v>
      </c>
      <c r="F30" s="459">
        <f>AMPOP!H32</f>
        <v>23000</v>
      </c>
    </row>
    <row r="31" spans="1:6" ht="15.75" thickBot="1">
      <c r="A31" s="85"/>
      <c r="B31" s="86">
        <v>32003</v>
      </c>
      <c r="C31" s="197" t="s">
        <v>72</v>
      </c>
      <c r="D31" s="135">
        <f>AMPOP!F33</f>
        <v>1357233.2</v>
      </c>
      <c r="E31" s="460">
        <f>AMPOP!G33</f>
        <v>1338304.3999999999</v>
      </c>
      <c r="F31" s="461">
        <f>AMPOP!H33</f>
        <v>325900.40000000002</v>
      </c>
    </row>
  </sheetData>
  <mergeCells count="5">
    <mergeCell ref="A4:B4"/>
    <mergeCell ref="D4:D5"/>
    <mergeCell ref="E4:E5"/>
    <mergeCell ref="F4:F5"/>
    <mergeCell ref="A13:A14"/>
  </mergeCells>
  <hyperlinks>
    <hyperlink ref="A2" location="_ftn1" display="_ftn1"/>
    <hyperlink ref="A4" location="_ftn1" display="_ftn1"/>
    <hyperlink ref="A17" location="_ftnref1" display="_ftnref1"/>
  </hyperlinks>
  <pageMargins left="0.7" right="0.7" top="0.75" bottom="0.75" header="0.3" footer="0.3"/>
  <pageSetup paperSize="9" orientation="portrait" verticalDpi="0" r:id="rId1"/>
  <ignoredErrors>
    <ignoredError sqref="A21 A1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T45"/>
  <sheetViews>
    <sheetView topLeftCell="A7" zoomScaleNormal="100" workbookViewId="0">
      <pane xSplit="3" topLeftCell="D1" activePane="topRight" state="frozen"/>
      <selection pane="topRight" activeCell="B7" sqref="B7:B10"/>
    </sheetView>
  </sheetViews>
  <sheetFormatPr defaultRowHeight="15"/>
  <cols>
    <col min="1" max="1" width="6.42578125" style="9" customWidth="1"/>
    <col min="2" max="2" width="9.7109375" style="24" customWidth="1"/>
    <col min="3" max="3" width="68" style="15" customWidth="1"/>
    <col min="4" max="4" width="11.140625" style="510" customWidth="1"/>
    <col min="5" max="5" width="12.7109375" style="511" customWidth="1"/>
    <col min="6" max="6" width="8.85546875" style="511" hidden="1" customWidth="1"/>
    <col min="7" max="7" width="9" style="511" hidden="1" customWidth="1"/>
    <col min="8" max="8" width="7.7109375" style="511" hidden="1" customWidth="1"/>
    <col min="9" max="9" width="9.28515625" style="512" hidden="1" customWidth="1"/>
    <col min="10" max="10" width="10.5703125" style="512" hidden="1" customWidth="1"/>
    <col min="11" max="11" width="9.28515625" style="512" hidden="1" customWidth="1"/>
    <col min="12" max="12" width="11.5703125" style="512" hidden="1" customWidth="1"/>
    <col min="13" max="13" width="9.85546875" style="512" hidden="1" customWidth="1"/>
    <col min="14" max="14" width="9.7109375" style="513" hidden="1" customWidth="1"/>
    <col min="15" max="15" width="10.140625" style="513" hidden="1" customWidth="1"/>
    <col min="16" max="16" width="11.140625" style="510" customWidth="1"/>
    <col min="17" max="17" width="12" style="511" customWidth="1"/>
    <col min="18" max="18" width="9.85546875" style="511" hidden="1" customWidth="1"/>
    <col min="19" max="19" width="9" style="511" hidden="1" customWidth="1"/>
    <col min="20" max="20" width="7.7109375" style="511" hidden="1" customWidth="1"/>
    <col min="21" max="21" width="9.28515625" style="512" hidden="1" customWidth="1"/>
    <col min="22" max="22" width="12" style="512" hidden="1" customWidth="1"/>
    <col min="23" max="23" width="9.28515625" style="512" hidden="1" customWidth="1"/>
    <col min="24" max="24" width="10.28515625" style="512" hidden="1" customWidth="1"/>
    <col min="25" max="25" width="9.7109375" style="512" hidden="1" customWidth="1"/>
    <col min="26" max="26" width="9.85546875" style="513" hidden="1" customWidth="1"/>
    <col min="27" max="27" width="5.28515625" style="513" hidden="1" customWidth="1"/>
    <col min="28" max="28" width="12" style="476" customWidth="1"/>
    <col min="29" max="29" width="11.42578125" style="476" customWidth="1"/>
    <col min="30" max="30" width="9" style="38" hidden="1" customWidth="1"/>
    <col min="31" max="31" width="9.5703125" style="38" hidden="1" customWidth="1"/>
    <col min="32" max="32" width="7.7109375" style="38" hidden="1" customWidth="1"/>
    <col min="33" max="33" width="9.28515625" style="38" hidden="1" customWidth="1"/>
    <col min="34" max="34" width="11.7109375" style="38" hidden="1" customWidth="1"/>
    <col min="35" max="35" width="9.28515625" style="38" hidden="1" customWidth="1"/>
    <col min="36" max="37" width="10.28515625" style="38" hidden="1" customWidth="1"/>
    <col min="38" max="38" width="9.85546875" style="38" hidden="1" customWidth="1"/>
    <col min="39" max="39" width="11" style="38" hidden="1" customWidth="1"/>
  </cols>
  <sheetData>
    <row r="1" spans="1:46" s="1" customFormat="1" ht="39" customHeight="1">
      <c r="A1" s="693" t="s">
        <v>9</v>
      </c>
      <c r="B1" s="693"/>
      <c r="C1" s="693"/>
      <c r="D1" s="476"/>
      <c r="E1" s="477"/>
      <c r="F1" s="477"/>
      <c r="G1" s="477"/>
      <c r="H1" s="477"/>
      <c r="I1" s="478"/>
      <c r="J1" s="478"/>
      <c r="K1" s="478"/>
      <c r="L1" s="478"/>
      <c r="M1" s="478"/>
      <c r="N1" s="479"/>
      <c r="O1" s="479"/>
      <c r="P1" s="476"/>
      <c r="Q1" s="477"/>
      <c r="R1" s="477"/>
      <c r="S1" s="477"/>
      <c r="T1" s="477"/>
      <c r="U1" s="478"/>
      <c r="V1" s="478"/>
      <c r="W1" s="478"/>
      <c r="X1" s="478"/>
      <c r="Y1" s="478"/>
      <c r="Z1" s="479"/>
      <c r="AA1" s="479"/>
      <c r="AB1" s="476"/>
      <c r="AC1" s="480"/>
      <c r="AD1" s="40"/>
      <c r="AE1" s="40"/>
      <c r="AF1" s="40"/>
      <c r="AG1" s="40"/>
      <c r="AH1" s="40"/>
      <c r="AI1" s="40"/>
      <c r="AJ1" s="40"/>
      <c r="AK1" s="40"/>
      <c r="AL1" s="40"/>
      <c r="AM1" s="40"/>
    </row>
    <row r="2" spans="1:46" s="1" customFormat="1" ht="12" customHeight="1" thickBot="1">
      <c r="A2" s="8"/>
      <c r="B2" s="19"/>
      <c r="C2" s="14"/>
      <c r="D2" s="476"/>
      <c r="E2" s="477"/>
      <c r="F2" s="477"/>
      <c r="G2" s="477"/>
      <c r="H2" s="477"/>
      <c r="I2" s="478"/>
      <c r="J2" s="478"/>
      <c r="K2" s="478"/>
      <c r="L2" s="478"/>
      <c r="M2" s="478"/>
      <c r="N2" s="479"/>
      <c r="O2" s="479"/>
      <c r="P2" s="476"/>
      <c r="Q2" s="477"/>
      <c r="R2" s="477"/>
      <c r="S2" s="477"/>
      <c r="T2" s="477"/>
      <c r="U2" s="478"/>
      <c r="V2" s="478"/>
      <c r="W2" s="478"/>
      <c r="X2" s="478"/>
      <c r="Y2" s="478"/>
      <c r="Z2" s="479"/>
      <c r="AA2" s="479"/>
      <c r="AB2" s="476"/>
      <c r="AC2" s="480"/>
      <c r="AD2" s="40"/>
      <c r="AE2" s="40"/>
      <c r="AF2" s="40"/>
      <c r="AG2" s="40"/>
      <c r="AH2" s="40"/>
      <c r="AI2" s="40"/>
      <c r="AJ2" s="40"/>
      <c r="AK2" s="40"/>
      <c r="AL2" s="40"/>
      <c r="AM2" s="40"/>
    </row>
    <row r="3" spans="1:46" ht="49.5" customHeight="1" thickBot="1">
      <c r="A3" s="646" t="s">
        <v>2</v>
      </c>
      <c r="B3" s="647"/>
      <c r="C3" s="699" t="s">
        <v>36</v>
      </c>
      <c r="D3" s="701" t="s">
        <v>593</v>
      </c>
      <c r="E3" s="702"/>
      <c r="F3" s="702"/>
      <c r="G3" s="702"/>
      <c r="H3" s="702"/>
      <c r="I3" s="702"/>
      <c r="J3" s="702"/>
      <c r="K3" s="702"/>
      <c r="L3" s="702"/>
      <c r="M3" s="702"/>
      <c r="N3" s="702"/>
      <c r="O3" s="703"/>
      <c r="P3" s="704" t="s">
        <v>591</v>
      </c>
      <c r="Q3" s="705"/>
      <c r="R3" s="705"/>
      <c r="S3" s="705"/>
      <c r="T3" s="705"/>
      <c r="U3" s="705"/>
      <c r="V3" s="705"/>
      <c r="W3" s="705"/>
      <c r="X3" s="705"/>
      <c r="Y3" s="705"/>
      <c r="Z3" s="705"/>
      <c r="AA3" s="706"/>
      <c r="AB3" s="694" t="s">
        <v>592</v>
      </c>
      <c r="AC3" s="695"/>
      <c r="AD3" s="695"/>
      <c r="AE3" s="695"/>
      <c r="AF3" s="695"/>
      <c r="AG3" s="695"/>
      <c r="AH3" s="695"/>
      <c r="AI3" s="695"/>
      <c r="AJ3" s="695"/>
      <c r="AK3" s="695"/>
      <c r="AL3" s="695"/>
      <c r="AM3" s="696"/>
      <c r="AN3" s="1"/>
      <c r="AO3" s="1"/>
      <c r="AP3" s="1"/>
      <c r="AQ3" s="1"/>
      <c r="AR3" s="1"/>
      <c r="AS3" s="1"/>
      <c r="AT3" s="1"/>
    </row>
    <row r="4" spans="1:46" s="25" customFormat="1" ht="80.25" customHeight="1" thickBot="1">
      <c r="A4" s="697"/>
      <c r="B4" s="698"/>
      <c r="C4" s="700"/>
      <c r="D4" s="611" t="s">
        <v>3</v>
      </c>
      <c r="E4" s="608" t="s">
        <v>10</v>
      </c>
      <c r="F4" s="608" t="s">
        <v>20</v>
      </c>
      <c r="G4" s="612" t="s">
        <v>11</v>
      </c>
      <c r="H4" s="608" t="s">
        <v>12</v>
      </c>
      <c r="I4" s="608" t="s">
        <v>13</v>
      </c>
      <c r="J4" s="608" t="s">
        <v>14</v>
      </c>
      <c r="K4" s="608" t="s">
        <v>19</v>
      </c>
      <c r="L4" s="608" t="s">
        <v>15</v>
      </c>
      <c r="M4" s="608" t="s">
        <v>16</v>
      </c>
      <c r="N4" s="608" t="s">
        <v>18</v>
      </c>
      <c r="O4" s="613" t="s">
        <v>17</v>
      </c>
      <c r="P4" s="614" t="s">
        <v>3</v>
      </c>
      <c r="Q4" s="609" t="s">
        <v>10</v>
      </c>
      <c r="R4" s="609" t="s">
        <v>20</v>
      </c>
      <c r="S4" s="615" t="s">
        <v>11</v>
      </c>
      <c r="T4" s="609" t="s">
        <v>12</v>
      </c>
      <c r="U4" s="609" t="s">
        <v>13</v>
      </c>
      <c r="V4" s="609" t="s">
        <v>14</v>
      </c>
      <c r="W4" s="609" t="s">
        <v>19</v>
      </c>
      <c r="X4" s="609" t="s">
        <v>15</v>
      </c>
      <c r="Y4" s="609" t="s">
        <v>16</v>
      </c>
      <c r="Z4" s="609" t="s">
        <v>18</v>
      </c>
      <c r="AA4" s="616" t="s">
        <v>17</v>
      </c>
      <c r="AB4" s="617" t="s">
        <v>3</v>
      </c>
      <c r="AC4" s="610" t="s">
        <v>10</v>
      </c>
      <c r="AD4" s="238" t="s">
        <v>20</v>
      </c>
      <c r="AE4" s="239" t="s">
        <v>11</v>
      </c>
      <c r="AF4" s="238" t="s">
        <v>12</v>
      </c>
      <c r="AG4" s="238" t="s">
        <v>13</v>
      </c>
      <c r="AH4" s="238" t="s">
        <v>14</v>
      </c>
      <c r="AI4" s="238" t="s">
        <v>19</v>
      </c>
      <c r="AJ4" s="238" t="s">
        <v>15</v>
      </c>
      <c r="AK4" s="238" t="s">
        <v>16</v>
      </c>
      <c r="AL4" s="238" t="s">
        <v>18</v>
      </c>
      <c r="AM4" s="240" t="s">
        <v>17</v>
      </c>
      <c r="AN4" s="1"/>
      <c r="AO4" s="1"/>
      <c r="AP4" s="1"/>
      <c r="AQ4" s="1"/>
      <c r="AR4" s="1"/>
      <c r="AS4" s="1"/>
      <c r="AT4" s="1"/>
    </row>
    <row r="5" spans="1:46" s="21" customFormat="1" ht="23.25" customHeight="1" thickBot="1">
      <c r="A5" s="198"/>
      <c r="B5" s="199"/>
      <c r="C5" s="475"/>
      <c r="D5" s="602">
        <f>D6+D11+D14+D20+D27</f>
        <v>7695744.6960000005</v>
      </c>
      <c r="E5" s="603"/>
      <c r="F5" s="604" t="e">
        <f>E6+#REF!+#REF!+E11+E14+E27</f>
        <v>#REF!</v>
      </c>
      <c r="G5" s="605" t="e">
        <f>F6+#REF!+#REF!+F11+F14+F27</f>
        <v>#REF!</v>
      </c>
      <c r="H5" s="605" t="e">
        <f>G6+#REF!+#REF!+G11+G14+G27</f>
        <v>#REF!</v>
      </c>
      <c r="I5" s="605" t="e">
        <f>H6+#REF!+#REF!+H11+H14+H27</f>
        <v>#REF!</v>
      </c>
      <c r="J5" s="605" t="e">
        <f>I6+#REF!+#REF!+I11+I14+I27</f>
        <v>#REF!</v>
      </c>
      <c r="K5" s="605" t="e">
        <f>J6+#REF!+#REF!+J11+J14+J27</f>
        <v>#REF!</v>
      </c>
      <c r="L5" s="605" t="e">
        <f>K6+#REF!+#REF!+K11+K14+K27</f>
        <v>#REF!</v>
      </c>
      <c r="M5" s="605" t="e">
        <f>L6+#REF!+#REF!+L11+L14+L27</f>
        <v>#REF!</v>
      </c>
      <c r="N5" s="605" t="e">
        <f>M6+#REF!+#REF!+M11+M14+M27</f>
        <v>#REF!</v>
      </c>
      <c r="O5" s="606" t="e">
        <f>N6+#REF!+#REF!+N11+N14+N27</f>
        <v>#REF!</v>
      </c>
      <c r="P5" s="602">
        <f>P6+P11+P14+P20+P27</f>
        <v>3924233.7139999997</v>
      </c>
      <c r="Q5" s="607"/>
      <c r="R5" s="604" t="e">
        <f>Q6+#REF!+#REF!+Q11+Q14+Q27</f>
        <v>#REF!</v>
      </c>
      <c r="S5" s="605" t="e">
        <f>R6+#REF!+#REF!+R11+R14+R27</f>
        <v>#REF!</v>
      </c>
      <c r="T5" s="605" t="e">
        <f>S6+#REF!+#REF!+S11+S14+S27</f>
        <v>#REF!</v>
      </c>
      <c r="U5" s="605" t="e">
        <f>T6+#REF!+#REF!+T11+T14+T27</f>
        <v>#REF!</v>
      </c>
      <c r="V5" s="605" t="e">
        <f>U6+#REF!+#REF!+U11+U14+U27</f>
        <v>#REF!</v>
      </c>
      <c r="W5" s="605" t="e">
        <f>V6+#REF!+#REF!+V11+V14+V27</f>
        <v>#REF!</v>
      </c>
      <c r="X5" s="605" t="e">
        <f>W6+#REF!+#REF!+W11+W14+W27</f>
        <v>#REF!</v>
      </c>
      <c r="Y5" s="605" t="e">
        <f>X6+#REF!+#REF!+X11+X14+X27</f>
        <v>#REF!</v>
      </c>
      <c r="Z5" s="605" t="e">
        <f>Y6+#REF!+#REF!+Y11+Y14+Y27</f>
        <v>#REF!</v>
      </c>
      <c r="AA5" s="606" t="e">
        <f>Z6+#REF!+#REF!+Z11+Z14+Z27</f>
        <v>#REF!</v>
      </c>
      <c r="AB5" s="602">
        <f>AB6+AB11+AB14+AB20+AB27</f>
        <v>3998709.5159999998</v>
      </c>
      <c r="AC5" s="607"/>
      <c r="AD5" s="226" t="e">
        <f>AC6+#REF!+#REF!+AC11+AC14+AC27</f>
        <v>#REF!</v>
      </c>
      <c r="AE5" s="64" t="e">
        <f>AD6+#REF!+#REF!+AD11+AD14+AD27</f>
        <v>#REF!</v>
      </c>
      <c r="AF5" s="64" t="e">
        <f>AE6+#REF!+#REF!+AE11+AE14+AE27</f>
        <v>#REF!</v>
      </c>
      <c r="AG5" s="64" t="e">
        <f>AF6+#REF!+#REF!+AF11+AF14+AF27</f>
        <v>#REF!</v>
      </c>
      <c r="AH5" s="64" t="e">
        <f>AG6+#REF!+#REF!+AG11+AG14+AG27</f>
        <v>#REF!</v>
      </c>
      <c r="AI5" s="64" t="e">
        <f>AH6+#REF!+#REF!+AH11+AH14+AH27</f>
        <v>#REF!</v>
      </c>
      <c r="AJ5" s="64" t="e">
        <f>AI6+#REF!+#REF!+AI11+AI14+AI27</f>
        <v>#REF!</v>
      </c>
      <c r="AK5" s="64" t="e">
        <f>AJ6+#REF!+#REF!+AJ11+AJ14+AJ27</f>
        <v>#REF!</v>
      </c>
      <c r="AL5" s="64" t="e">
        <f>AK6+#REF!+#REF!+AK11+AK14+AK27</f>
        <v>#REF!</v>
      </c>
      <c r="AM5" s="65" t="e">
        <f>AL6+#REF!+#REF!+AL11+AL14+AL27</f>
        <v>#REF!</v>
      </c>
      <c r="AN5" s="1"/>
      <c r="AO5" s="1"/>
      <c r="AP5" s="1"/>
      <c r="AQ5" s="1"/>
      <c r="AR5" s="1"/>
      <c r="AS5" s="1"/>
      <c r="AT5" s="1"/>
    </row>
    <row r="6" spans="1:46" s="43" customFormat="1" ht="27" customHeight="1" thickBot="1">
      <c r="A6" s="524">
        <v>1016</v>
      </c>
      <c r="B6" s="467"/>
      <c r="C6" s="468" t="s">
        <v>31</v>
      </c>
      <c r="D6" s="549">
        <f>E6</f>
        <v>82197.279999999999</v>
      </c>
      <c r="E6" s="550">
        <f>AMPOP!F9</f>
        <v>82197.279999999999</v>
      </c>
      <c r="F6" s="551" t="e">
        <f>F7+#REF!</f>
        <v>#REF!</v>
      </c>
      <c r="G6" s="552" t="e">
        <f>G7+#REF!</f>
        <v>#REF!</v>
      </c>
      <c r="H6" s="552" t="e">
        <f>H7+#REF!</f>
        <v>#REF!</v>
      </c>
      <c r="I6" s="552" t="e">
        <f>I7+#REF!</f>
        <v>#REF!</v>
      </c>
      <c r="J6" s="552" t="e">
        <f>J7+#REF!</f>
        <v>#REF!</v>
      </c>
      <c r="K6" s="552" t="e">
        <f>K7+#REF!</f>
        <v>#REF!</v>
      </c>
      <c r="L6" s="552" t="e">
        <f>L7+#REF!</f>
        <v>#REF!</v>
      </c>
      <c r="M6" s="552" t="e">
        <f>M7+#REF!</f>
        <v>#REF!</v>
      </c>
      <c r="N6" s="553" t="e">
        <f>N7+#REF!</f>
        <v>#REF!</v>
      </c>
      <c r="O6" s="554">
        <f>SUM(O7:O10)</f>
        <v>211570.92</v>
      </c>
      <c r="P6" s="549">
        <f>Q6</f>
        <v>105785.46</v>
      </c>
      <c r="Q6" s="550">
        <f>AMPOP!G9</f>
        <v>105785.46</v>
      </c>
      <c r="R6" s="551" t="e">
        <f>R7+#REF!</f>
        <v>#REF!</v>
      </c>
      <c r="S6" s="552" t="e">
        <f>S7+#REF!</f>
        <v>#REF!</v>
      </c>
      <c r="T6" s="552" t="e">
        <f>T7+#REF!</f>
        <v>#REF!</v>
      </c>
      <c r="U6" s="552" t="e">
        <f>U7+#REF!</f>
        <v>#REF!</v>
      </c>
      <c r="V6" s="552" t="e">
        <f>V7+#REF!</f>
        <v>#REF!</v>
      </c>
      <c r="W6" s="552" t="e">
        <f>W7+#REF!</f>
        <v>#REF!</v>
      </c>
      <c r="X6" s="552" t="e">
        <f>X7+#REF!</f>
        <v>#REF!</v>
      </c>
      <c r="Y6" s="552" t="e">
        <f>Y7+#REF!</f>
        <v>#REF!</v>
      </c>
      <c r="Z6" s="555" t="e">
        <f>Z7+#REF!</f>
        <v>#REF!</v>
      </c>
      <c r="AA6" s="554">
        <f>SUM(AA7:AA10)</f>
        <v>74619.399999999994</v>
      </c>
      <c r="AB6" s="549">
        <f>AC6</f>
        <v>37309.699999999997</v>
      </c>
      <c r="AC6" s="555">
        <f>AMPOP!H9</f>
        <v>37309.699999999997</v>
      </c>
      <c r="AD6" s="225" t="e">
        <f>AD7+#REF!</f>
        <v>#REF!</v>
      </c>
      <c r="AE6" s="66" t="e">
        <f>AE7+#REF!</f>
        <v>#REF!</v>
      </c>
      <c r="AF6" s="66" t="e">
        <f>AF7+#REF!</f>
        <v>#REF!</v>
      </c>
      <c r="AG6" s="66" t="e">
        <f>AG7+#REF!</f>
        <v>#REF!</v>
      </c>
      <c r="AH6" s="66" t="e">
        <f>AH7+#REF!</f>
        <v>#REF!</v>
      </c>
      <c r="AI6" s="66" t="e">
        <f>AI7+#REF!</f>
        <v>#REF!</v>
      </c>
      <c r="AJ6" s="66" t="e">
        <f>AJ7+#REF!</f>
        <v>#REF!</v>
      </c>
      <c r="AK6" s="66" t="e">
        <f>AK7+#REF!</f>
        <v>#REF!</v>
      </c>
      <c r="AL6" s="67" t="e">
        <f>AL7+#REF!</f>
        <v>#REF!</v>
      </c>
      <c r="AM6" s="233"/>
      <c r="AN6" s="1"/>
      <c r="AO6" s="1"/>
      <c r="AP6" s="1"/>
      <c r="AQ6" s="1"/>
      <c r="AR6" s="1"/>
      <c r="AS6" s="1"/>
    </row>
    <row r="7" spans="1:46" s="6" customFormat="1" ht="33" customHeight="1">
      <c r="A7" s="133"/>
      <c r="B7" s="149">
        <v>11003</v>
      </c>
      <c r="C7" s="210" t="s">
        <v>59</v>
      </c>
      <c r="D7" s="481">
        <f t="shared" ref="D7:D30" si="0">E7</f>
        <v>22652.5</v>
      </c>
      <c r="E7" s="482">
        <f>AMPOP!F10</f>
        <v>22652.5</v>
      </c>
      <c r="F7" s="483"/>
      <c r="G7" s="484"/>
      <c r="H7" s="484"/>
      <c r="I7" s="484"/>
      <c r="J7" s="484"/>
      <c r="K7" s="484"/>
      <c r="L7" s="484"/>
      <c r="M7" s="484"/>
      <c r="N7" s="484"/>
      <c r="O7" s="515">
        <f>SUM(P7:Z7)</f>
        <v>25839.4</v>
      </c>
      <c r="P7" s="481">
        <f t="shared" ref="P7:P30" si="1">Q7</f>
        <v>12919.7</v>
      </c>
      <c r="Q7" s="482">
        <f>AMPOP!G10</f>
        <v>12919.7</v>
      </c>
      <c r="R7" s="483"/>
      <c r="S7" s="484"/>
      <c r="T7" s="484"/>
      <c r="U7" s="484"/>
      <c r="V7" s="484"/>
      <c r="W7" s="484"/>
      <c r="X7" s="484"/>
      <c r="Y7" s="484"/>
      <c r="Z7" s="484"/>
      <c r="AA7" s="515">
        <f>SUM(AB7:AL7)</f>
        <v>16273</v>
      </c>
      <c r="AB7" s="481">
        <f t="shared" ref="AB7:AB30" si="2">AC7</f>
        <v>8136.5</v>
      </c>
      <c r="AC7" s="520">
        <f>AMPOP!H10</f>
        <v>8136.5</v>
      </c>
      <c r="AD7" s="226"/>
      <c r="AE7" s="64"/>
      <c r="AF7" s="64"/>
      <c r="AG7" s="64"/>
      <c r="AH7" s="64"/>
      <c r="AI7" s="64"/>
      <c r="AJ7" s="64"/>
      <c r="AK7" s="64"/>
      <c r="AL7" s="65"/>
      <c r="AM7" s="233"/>
      <c r="AN7" s="1"/>
      <c r="AO7" s="1"/>
      <c r="AP7" s="1"/>
      <c r="AQ7" s="1"/>
      <c r="AR7" s="1"/>
      <c r="AS7" s="1"/>
    </row>
    <row r="8" spans="1:46" s="6" customFormat="1" ht="35.25" customHeight="1">
      <c r="A8" s="133"/>
      <c r="B8" s="149">
        <v>11004</v>
      </c>
      <c r="C8" s="155" t="s">
        <v>61</v>
      </c>
      <c r="D8" s="481">
        <f t="shared" si="0"/>
        <v>7003.38</v>
      </c>
      <c r="E8" s="482">
        <f>AMPOP!F11</f>
        <v>7003.38</v>
      </c>
      <c r="F8" s="483"/>
      <c r="G8" s="484"/>
      <c r="H8" s="484"/>
      <c r="I8" s="484"/>
      <c r="J8" s="484"/>
      <c r="K8" s="484"/>
      <c r="L8" s="484"/>
      <c r="M8" s="484"/>
      <c r="N8" s="484"/>
      <c r="O8" s="515">
        <f t="shared" ref="O8:O10" si="3">SUM(P8:Z8)</f>
        <v>6933.92</v>
      </c>
      <c r="P8" s="481">
        <f t="shared" si="1"/>
        <v>3466.96</v>
      </c>
      <c r="Q8" s="482">
        <f>AMPOP!G11</f>
        <v>3466.96</v>
      </c>
      <c r="R8" s="483"/>
      <c r="S8" s="484"/>
      <c r="T8" s="484"/>
      <c r="U8" s="484"/>
      <c r="V8" s="484"/>
      <c r="W8" s="484"/>
      <c r="X8" s="484"/>
      <c r="Y8" s="484"/>
      <c r="Z8" s="484"/>
      <c r="AA8" s="515">
        <f t="shared" ref="AA8:AA10" si="4">SUM(AB8:AL8)</f>
        <v>0</v>
      </c>
      <c r="AB8" s="481">
        <f t="shared" si="2"/>
        <v>0</v>
      </c>
      <c r="AC8" s="520">
        <f>AMPOP!H11</f>
        <v>0</v>
      </c>
      <c r="AD8" s="226"/>
      <c r="AE8" s="64"/>
      <c r="AF8" s="64"/>
      <c r="AG8" s="64"/>
      <c r="AH8" s="64"/>
      <c r="AI8" s="64"/>
      <c r="AJ8" s="64"/>
      <c r="AK8" s="64"/>
      <c r="AL8" s="65"/>
      <c r="AM8" s="233"/>
      <c r="AN8" s="1"/>
      <c r="AO8" s="1"/>
      <c r="AP8" s="1"/>
      <c r="AQ8" s="1"/>
      <c r="AR8" s="1"/>
      <c r="AS8" s="1"/>
    </row>
    <row r="9" spans="1:46" s="6" customFormat="1" ht="21" customHeight="1">
      <c r="A9" s="133"/>
      <c r="B9" s="149">
        <v>11005</v>
      </c>
      <c r="C9" s="155" t="s">
        <v>52</v>
      </c>
      <c r="D9" s="481">
        <f t="shared" si="0"/>
        <v>34886.400000000001</v>
      </c>
      <c r="E9" s="482">
        <f>AMPOP!F12</f>
        <v>34886.400000000001</v>
      </c>
      <c r="F9" s="483"/>
      <c r="G9" s="484"/>
      <c r="H9" s="484"/>
      <c r="I9" s="484"/>
      <c r="J9" s="484"/>
      <c r="K9" s="484"/>
      <c r="L9" s="484"/>
      <c r="M9" s="484"/>
      <c r="N9" s="484"/>
      <c r="O9" s="515">
        <f t="shared" si="3"/>
        <v>95937.600000000006</v>
      </c>
      <c r="P9" s="481">
        <f t="shared" si="1"/>
        <v>47968.800000000003</v>
      </c>
      <c r="Q9" s="482">
        <f>AMPOP!G12</f>
        <v>47968.800000000003</v>
      </c>
      <c r="R9" s="483"/>
      <c r="S9" s="484"/>
      <c r="T9" s="484"/>
      <c r="U9" s="484"/>
      <c r="V9" s="484"/>
      <c r="W9" s="484"/>
      <c r="X9" s="484"/>
      <c r="Y9" s="484"/>
      <c r="Z9" s="484"/>
      <c r="AA9" s="515">
        <f t="shared" si="4"/>
        <v>34886.400000000001</v>
      </c>
      <c r="AB9" s="481">
        <f t="shared" si="2"/>
        <v>17443.2</v>
      </c>
      <c r="AC9" s="520">
        <f>AMPOP!H12</f>
        <v>17443.2</v>
      </c>
      <c r="AD9" s="226"/>
      <c r="AE9" s="64"/>
      <c r="AF9" s="64"/>
      <c r="AG9" s="64"/>
      <c r="AH9" s="64"/>
      <c r="AI9" s="64"/>
      <c r="AJ9" s="64"/>
      <c r="AK9" s="64"/>
      <c r="AL9" s="65"/>
      <c r="AM9" s="233"/>
      <c r="AN9" s="1"/>
      <c r="AO9" s="1"/>
      <c r="AP9" s="1"/>
      <c r="AQ9" s="1"/>
      <c r="AR9" s="1"/>
      <c r="AS9" s="1"/>
    </row>
    <row r="10" spans="1:46" s="6" customFormat="1" ht="31.5" customHeight="1" thickBot="1">
      <c r="A10" s="302"/>
      <c r="B10" s="149">
        <v>11006</v>
      </c>
      <c r="C10" s="214" t="s">
        <v>67</v>
      </c>
      <c r="D10" s="492">
        <f t="shared" si="0"/>
        <v>17655</v>
      </c>
      <c r="E10" s="493">
        <f>AMPOP!F13</f>
        <v>17655</v>
      </c>
      <c r="F10" s="546"/>
      <c r="G10" s="497"/>
      <c r="H10" s="497"/>
      <c r="I10" s="497"/>
      <c r="J10" s="497"/>
      <c r="K10" s="497"/>
      <c r="L10" s="497"/>
      <c r="M10" s="497"/>
      <c r="N10" s="497"/>
      <c r="O10" s="516">
        <f t="shared" si="3"/>
        <v>82860</v>
      </c>
      <c r="P10" s="492">
        <f t="shared" si="1"/>
        <v>41430</v>
      </c>
      <c r="Q10" s="493">
        <f>AMPOP!G13</f>
        <v>41430</v>
      </c>
      <c r="R10" s="546"/>
      <c r="S10" s="497"/>
      <c r="T10" s="497"/>
      <c r="U10" s="497"/>
      <c r="V10" s="497"/>
      <c r="W10" s="497"/>
      <c r="X10" s="497"/>
      <c r="Y10" s="497"/>
      <c r="Z10" s="497"/>
      <c r="AA10" s="516">
        <f t="shared" si="4"/>
        <v>23460</v>
      </c>
      <c r="AB10" s="492">
        <f t="shared" si="2"/>
        <v>11730</v>
      </c>
      <c r="AC10" s="521">
        <f>AMPOP!H13</f>
        <v>11730</v>
      </c>
      <c r="AD10" s="226"/>
      <c r="AE10" s="64"/>
      <c r="AF10" s="64"/>
      <c r="AG10" s="64"/>
      <c r="AH10" s="64"/>
      <c r="AI10" s="64"/>
      <c r="AJ10" s="64"/>
      <c r="AK10" s="64"/>
      <c r="AL10" s="65"/>
      <c r="AM10" s="233"/>
      <c r="AN10" s="1"/>
      <c r="AO10" s="1"/>
      <c r="AP10" s="1"/>
      <c r="AQ10" s="1"/>
      <c r="AR10" s="1"/>
      <c r="AS10" s="1"/>
    </row>
    <row r="11" spans="1:46" s="44" customFormat="1" ht="33" customHeight="1" thickBot="1">
      <c r="A11" s="466" t="s">
        <v>77</v>
      </c>
      <c r="B11" s="467"/>
      <c r="C11" s="468" t="s">
        <v>78</v>
      </c>
      <c r="D11" s="525">
        <f t="shared" si="0"/>
        <v>34000</v>
      </c>
      <c r="E11" s="526">
        <f>AMPOP!F14</f>
        <v>34000</v>
      </c>
      <c r="F11" s="527" t="e">
        <f>F12+F13+#REF!+#REF!+#REF!+#REF!+#REF!+#REF!+#REF!+#REF!+#REF!+#REF!+#REF!</f>
        <v>#REF!</v>
      </c>
      <c r="G11" s="528" t="e">
        <f>G12+G13+#REF!+#REF!+#REF!+#REF!+#REF!+#REF!+#REF!+#REF!+#REF!+#REF!+#REF!</f>
        <v>#REF!</v>
      </c>
      <c r="H11" s="528" t="e">
        <f>H12+H13+#REF!+#REF!+#REF!+#REF!+#REF!+#REF!+#REF!+#REF!+#REF!+#REF!+#REF!</f>
        <v>#REF!</v>
      </c>
      <c r="I11" s="528" t="e">
        <f>I12+I13+#REF!+#REF!+#REF!+#REF!+#REF!+#REF!+#REF!+#REF!+#REF!+#REF!+#REF!</f>
        <v>#REF!</v>
      </c>
      <c r="J11" s="528" t="e">
        <f>J12+J13+#REF!+#REF!+#REF!+#REF!+#REF!+#REF!+#REF!+#REF!+#REF!+#REF!+#REF!</f>
        <v>#REF!</v>
      </c>
      <c r="K11" s="528" t="e">
        <f>K12+K13+#REF!+#REF!+#REF!+#REF!+#REF!+#REF!+#REF!+#REF!+#REF!+#REF!+#REF!</f>
        <v>#REF!</v>
      </c>
      <c r="L11" s="528" t="e">
        <f>L12+L13+#REF!+#REF!+#REF!+#REF!+#REF!+#REF!+#REF!+#REF!+#REF!+#REF!+#REF!</f>
        <v>#REF!</v>
      </c>
      <c r="M11" s="528" t="e">
        <f>M12+M13+#REF!+#REF!+#REF!+#REF!+#REF!+#REF!+#REF!+#REF!+#REF!+#REF!+#REF!</f>
        <v>#REF!</v>
      </c>
      <c r="N11" s="528" t="e">
        <f>N12+N13+#REF!+#REF!+#REF!+#REF!+#REF!+#REF!+#REF!+#REF!+#REF!+#REF!+#REF!</f>
        <v>#REF!</v>
      </c>
      <c r="O11" s="529" t="e">
        <f>O12+O13+#REF!+#REF!+#REF!+#REF!+#REF!+#REF!+#REF!+#REF!+#REF!+#REF!+#REF!</f>
        <v>#REF!</v>
      </c>
      <c r="P11" s="525">
        <f t="shared" si="1"/>
        <v>0</v>
      </c>
      <c r="Q11" s="526">
        <f>AMPOP!G14</f>
        <v>0</v>
      </c>
      <c r="R11" s="527" t="e">
        <f>R12+R13+#REF!+#REF!+#REF!+#REF!+#REF!+#REF!+#REF!+#REF!+#REF!+#REF!+#REF!</f>
        <v>#REF!</v>
      </c>
      <c r="S11" s="528" t="e">
        <f>S12+S13+#REF!+#REF!+#REF!+#REF!+#REF!+#REF!+#REF!+#REF!+#REF!+#REF!+#REF!</f>
        <v>#REF!</v>
      </c>
      <c r="T11" s="528" t="e">
        <f>T12+T13+#REF!+#REF!+#REF!+#REF!+#REF!+#REF!+#REF!+#REF!+#REF!+#REF!+#REF!</f>
        <v>#REF!</v>
      </c>
      <c r="U11" s="528" t="e">
        <f>U12+U13+#REF!+#REF!+#REF!+#REF!+#REF!+#REF!+#REF!+#REF!+#REF!+#REF!+#REF!</f>
        <v>#REF!</v>
      </c>
      <c r="V11" s="528" t="e">
        <f>V12+V13+#REF!+#REF!+#REF!+#REF!+#REF!+#REF!+#REF!+#REF!+#REF!+#REF!+#REF!</f>
        <v>#REF!</v>
      </c>
      <c r="W11" s="528" t="e">
        <f>W12+W13+#REF!+#REF!+#REF!+#REF!+#REF!+#REF!+#REF!+#REF!+#REF!+#REF!+#REF!</f>
        <v>#REF!</v>
      </c>
      <c r="X11" s="528" t="e">
        <f>X12+X13+#REF!+#REF!+#REF!+#REF!+#REF!+#REF!+#REF!+#REF!+#REF!+#REF!+#REF!</f>
        <v>#REF!</v>
      </c>
      <c r="Y11" s="528" t="e">
        <f>Y12+Y13+#REF!+#REF!+#REF!+#REF!+#REF!+#REF!+#REF!+#REF!+#REF!+#REF!+#REF!</f>
        <v>#REF!</v>
      </c>
      <c r="Z11" s="528" t="e">
        <f>Z12+Z13+#REF!+#REF!+#REF!+#REF!+#REF!+#REF!+#REF!+#REF!+#REF!+#REF!+#REF!</f>
        <v>#REF!</v>
      </c>
      <c r="AA11" s="529" t="e">
        <f>AA12+AA13+#REF!+#REF!+#REF!+#REF!+#REF!+#REF!+#REF!+#REF!+#REF!+#REF!+#REF!</f>
        <v>#REF!</v>
      </c>
      <c r="AB11" s="525">
        <f t="shared" si="2"/>
        <v>0</v>
      </c>
      <c r="AC11" s="530">
        <f>AMPOP!H14</f>
        <v>0</v>
      </c>
      <c r="AD11" s="225" t="e">
        <f>AD12+AD13+#REF!+#REF!+#REF!+#REF!+#REF!+#REF!+#REF!+#REF!+#REF!+#REF!+#REF!</f>
        <v>#REF!</v>
      </c>
      <c r="AE11" s="66" t="e">
        <f>AE12+AE13+#REF!+#REF!+#REF!+#REF!+#REF!+#REF!+#REF!+#REF!+#REF!+#REF!+#REF!</f>
        <v>#REF!</v>
      </c>
      <c r="AF11" s="66" t="e">
        <f>AF12+AF13+#REF!+#REF!+#REF!+#REF!+#REF!+#REF!+#REF!+#REF!+#REF!+#REF!+#REF!</f>
        <v>#REF!</v>
      </c>
      <c r="AG11" s="66" t="e">
        <f>AG12+AG13+#REF!+#REF!+#REF!+#REF!+#REF!+#REF!+#REF!+#REF!+#REF!+#REF!+#REF!</f>
        <v>#REF!</v>
      </c>
      <c r="AH11" s="66" t="e">
        <f>AH12+AH13+#REF!+#REF!+#REF!+#REF!+#REF!+#REF!+#REF!+#REF!+#REF!+#REF!+#REF!</f>
        <v>#REF!</v>
      </c>
      <c r="AI11" s="66" t="e">
        <f>AI12+AI13+#REF!+#REF!+#REF!+#REF!+#REF!+#REF!+#REF!+#REF!+#REF!+#REF!+#REF!</f>
        <v>#REF!</v>
      </c>
      <c r="AJ11" s="66" t="e">
        <f>AJ12+AJ13+#REF!+#REF!+#REF!+#REF!+#REF!+#REF!+#REF!+#REF!+#REF!+#REF!+#REF!</f>
        <v>#REF!</v>
      </c>
      <c r="AK11" s="66" t="e">
        <f>AK12+AK13+#REF!+#REF!+#REF!+#REF!+#REF!+#REF!+#REF!+#REF!+#REF!+#REF!+#REF!</f>
        <v>#REF!</v>
      </c>
      <c r="AL11" s="67" t="e">
        <f>AL12+AL13+#REF!+#REF!+#REF!+#REF!+#REF!+#REF!+#REF!+#REF!+#REF!+#REF!+#REF!</f>
        <v>#REF!</v>
      </c>
      <c r="AM11" s="233"/>
      <c r="AN11" s="1"/>
      <c r="AO11" s="1"/>
      <c r="AP11" s="1"/>
      <c r="AQ11" s="1"/>
      <c r="AR11" s="1"/>
      <c r="AS11" s="1"/>
    </row>
    <row r="12" spans="1:46" s="7" customFormat="1" ht="35.25" customHeight="1">
      <c r="A12" s="643"/>
      <c r="B12" s="204">
        <v>31002</v>
      </c>
      <c r="C12" s="215" t="str">
        <f>AMPOP!D15</f>
        <v>Շրջակա միջավայրի նախարարության տրանսպորտային սարքավորումներով հագեցվածության բարելավում</v>
      </c>
      <c r="D12" s="498">
        <f t="shared" si="0"/>
        <v>33000</v>
      </c>
      <c r="E12" s="499">
        <f>AMPOP!F15</f>
        <v>33000</v>
      </c>
      <c r="F12" s="547"/>
      <c r="G12" s="548"/>
      <c r="H12" s="548"/>
      <c r="I12" s="548"/>
      <c r="J12" s="548"/>
      <c r="K12" s="548" t="e">
        <f>#REF!</f>
        <v>#REF!</v>
      </c>
      <c r="L12" s="548"/>
      <c r="M12" s="504"/>
      <c r="N12" s="504"/>
      <c r="O12" s="519" t="e">
        <f>SUM(P12:Z12)</f>
        <v>#REF!</v>
      </c>
      <c r="P12" s="498">
        <f t="shared" si="1"/>
        <v>0</v>
      </c>
      <c r="Q12" s="499">
        <f>AMPOP!G15</f>
        <v>0</v>
      </c>
      <c r="R12" s="547"/>
      <c r="S12" s="548"/>
      <c r="T12" s="548"/>
      <c r="U12" s="548"/>
      <c r="V12" s="548"/>
      <c r="W12" s="548" t="e">
        <f>#REF!</f>
        <v>#REF!</v>
      </c>
      <c r="X12" s="548"/>
      <c r="Y12" s="504"/>
      <c r="Z12" s="504"/>
      <c r="AA12" s="519" t="e">
        <f>SUM(AB12:AL12)</f>
        <v>#REF!</v>
      </c>
      <c r="AB12" s="498">
        <f t="shared" si="2"/>
        <v>0</v>
      </c>
      <c r="AC12" s="522">
        <f>AMPOP!H15</f>
        <v>0</v>
      </c>
      <c r="AD12" s="230"/>
      <c r="AE12" s="71"/>
      <c r="AF12" s="71"/>
      <c r="AG12" s="71"/>
      <c r="AH12" s="71"/>
      <c r="AI12" s="68" t="e">
        <f>#REF!</f>
        <v>#REF!</v>
      </c>
      <c r="AJ12" s="71"/>
      <c r="AK12" s="69"/>
      <c r="AL12" s="70"/>
      <c r="AM12" s="233"/>
      <c r="AN12" s="1"/>
      <c r="AO12" s="1"/>
      <c r="AP12" s="1"/>
      <c r="AQ12" s="1"/>
      <c r="AR12" s="1"/>
      <c r="AS12" s="1"/>
    </row>
    <row r="13" spans="1:46" s="7" customFormat="1" ht="33" customHeight="1">
      <c r="A13" s="643"/>
      <c r="B13" s="126">
        <v>31003</v>
      </c>
      <c r="C13" s="215" t="str">
        <f>AMPOP!D16</f>
        <v>Շրջակա միջավայրի նախարարության հատուկ սարքավորումներով հագեցվածության բարելավում</v>
      </c>
      <c r="D13" s="481">
        <f t="shared" si="0"/>
        <v>1000</v>
      </c>
      <c r="E13" s="482">
        <f>AMPOP!F16</f>
        <v>1000</v>
      </c>
      <c r="F13" s="485"/>
      <c r="G13" s="486"/>
      <c r="H13" s="486" t="e">
        <f>#REF!</f>
        <v>#REF!</v>
      </c>
      <c r="I13" s="486"/>
      <c r="J13" s="486"/>
      <c r="K13" s="486"/>
      <c r="L13" s="486"/>
      <c r="M13" s="484"/>
      <c r="N13" s="484"/>
      <c r="O13" s="515" t="e">
        <f>SUM(P13:Z13)</f>
        <v>#REF!</v>
      </c>
      <c r="P13" s="481">
        <f t="shared" si="1"/>
        <v>0</v>
      </c>
      <c r="Q13" s="482">
        <f>AMPOP!G16</f>
        <v>0</v>
      </c>
      <c r="R13" s="485"/>
      <c r="S13" s="486"/>
      <c r="T13" s="486" t="e">
        <f>#REF!</f>
        <v>#REF!</v>
      </c>
      <c r="U13" s="486"/>
      <c r="V13" s="486"/>
      <c r="W13" s="486"/>
      <c r="X13" s="486"/>
      <c r="Y13" s="484"/>
      <c r="Z13" s="484"/>
      <c r="AA13" s="515" t="e">
        <f>SUM(AB13:AL13)</f>
        <v>#REF!</v>
      </c>
      <c r="AB13" s="481">
        <f t="shared" si="2"/>
        <v>0</v>
      </c>
      <c r="AC13" s="520">
        <f>AMPOP!H16</f>
        <v>0</v>
      </c>
      <c r="AD13" s="230"/>
      <c r="AE13" s="71"/>
      <c r="AF13" s="68" t="e">
        <f>#REF!</f>
        <v>#REF!</v>
      </c>
      <c r="AG13" s="71"/>
      <c r="AH13" s="71"/>
      <c r="AI13" s="71"/>
      <c r="AJ13" s="71"/>
      <c r="AK13" s="69"/>
      <c r="AL13" s="70"/>
      <c r="AM13" s="233"/>
      <c r="AN13" s="1"/>
      <c r="AO13" s="1"/>
      <c r="AP13" s="1"/>
      <c r="AQ13" s="1"/>
      <c r="AR13" s="1"/>
      <c r="AS13" s="1"/>
    </row>
    <row r="14" spans="1:46" s="45" customFormat="1" ht="32.25" customHeight="1">
      <c r="A14" s="541" t="s">
        <v>32</v>
      </c>
      <c r="B14" s="542"/>
      <c r="C14" s="543" t="s">
        <v>33</v>
      </c>
      <c r="D14" s="534">
        <f t="shared" si="0"/>
        <v>1033125.0160000001</v>
      </c>
      <c r="E14" s="535">
        <f>SUM(E15:E19)</f>
        <v>1033125.0160000001</v>
      </c>
      <c r="F14" s="544">
        <f t="shared" ref="F14:O14" si="5">F15+F16+F20+F21+F22+F23+F24+F25+F26</f>
        <v>0</v>
      </c>
      <c r="G14" s="545">
        <f t="shared" si="5"/>
        <v>0</v>
      </c>
      <c r="H14" s="545">
        <f t="shared" si="5"/>
        <v>169278.35600000003</v>
      </c>
      <c r="I14" s="545">
        <f t="shared" si="5"/>
        <v>1057989.7250000001</v>
      </c>
      <c r="J14" s="545">
        <f t="shared" si="5"/>
        <v>296237.12300000002</v>
      </c>
      <c r="K14" s="545">
        <f t="shared" si="5"/>
        <v>126958.76699999999</v>
      </c>
      <c r="L14" s="545">
        <f t="shared" si="5"/>
        <v>507835.06799999997</v>
      </c>
      <c r="M14" s="545">
        <f t="shared" si="5"/>
        <v>169278.35600000003</v>
      </c>
      <c r="N14" s="545">
        <f t="shared" si="5"/>
        <v>931030.9580000001</v>
      </c>
      <c r="O14" s="539">
        <f t="shared" si="5"/>
        <v>11141214.418</v>
      </c>
      <c r="P14" s="534">
        <f t="shared" si="1"/>
        <v>406820.45400000003</v>
      </c>
      <c r="Q14" s="535">
        <f>SUM(Q15:Q19)</f>
        <v>406820.45400000003</v>
      </c>
      <c r="R14" s="544">
        <f t="shared" ref="R14:AA14" si="6">R15+R16+R20+R21+R22+R23+R24+R25+R26</f>
        <v>0</v>
      </c>
      <c r="S14" s="545">
        <f t="shared" si="6"/>
        <v>0</v>
      </c>
      <c r="T14" s="545">
        <f t="shared" si="6"/>
        <v>170215.32</v>
      </c>
      <c r="U14" s="545">
        <f t="shared" si="6"/>
        <v>1063845.75</v>
      </c>
      <c r="V14" s="545">
        <f t="shared" si="6"/>
        <v>297876.81</v>
      </c>
      <c r="W14" s="545">
        <f t="shared" si="6"/>
        <v>127661.48999999999</v>
      </c>
      <c r="X14" s="545">
        <f t="shared" si="6"/>
        <v>510645.95999999996</v>
      </c>
      <c r="Y14" s="545">
        <f t="shared" si="6"/>
        <v>170215.32</v>
      </c>
      <c r="Z14" s="545">
        <f t="shared" si="6"/>
        <v>936184.26</v>
      </c>
      <c r="AA14" s="539">
        <f t="shared" si="6"/>
        <v>11248888.869000001</v>
      </c>
      <c r="AB14" s="534">
        <f t="shared" si="2"/>
        <v>1574736.0160000001</v>
      </c>
      <c r="AC14" s="540">
        <f>SUM(AC15:AC19)</f>
        <v>1574736.0160000001</v>
      </c>
      <c r="AD14" s="225">
        <f t="shared" ref="AD14:AL14" si="7">AD15+AD16+AD20+AD21+AD22+AD23+AD24+AD25+AD26</f>
        <v>0</v>
      </c>
      <c r="AE14" s="66">
        <f t="shared" si="7"/>
        <v>0</v>
      </c>
      <c r="AF14" s="66">
        <f t="shared" si="7"/>
        <v>163968.72399999999</v>
      </c>
      <c r="AG14" s="66">
        <f t="shared" si="7"/>
        <v>1024804.5249999999</v>
      </c>
      <c r="AH14" s="66">
        <f t="shared" si="7"/>
        <v>286945.26699999999</v>
      </c>
      <c r="AI14" s="66">
        <f t="shared" si="7"/>
        <v>320195.34299999999</v>
      </c>
      <c r="AJ14" s="66">
        <f t="shared" si="7"/>
        <v>546074.272</v>
      </c>
      <c r="AK14" s="66">
        <f t="shared" si="7"/>
        <v>163968.72399999999</v>
      </c>
      <c r="AL14" s="67">
        <f t="shared" si="7"/>
        <v>901827.98199999996</v>
      </c>
      <c r="AM14" s="233"/>
      <c r="AN14" s="1"/>
      <c r="AO14" s="1"/>
      <c r="AP14" s="1"/>
      <c r="AQ14" s="1"/>
      <c r="AR14" s="1"/>
      <c r="AS14" s="1"/>
    </row>
    <row r="15" spans="1:46" s="10" customFormat="1" ht="17.25">
      <c r="A15" s="600"/>
      <c r="B15" s="104">
        <v>11011</v>
      </c>
      <c r="C15" s="159" t="s">
        <v>63</v>
      </c>
      <c r="D15" s="481">
        <f t="shared" si="0"/>
        <v>114522.72</v>
      </c>
      <c r="E15" s="482">
        <f>AMPOP!F18</f>
        <v>114522.72</v>
      </c>
      <c r="F15" s="487"/>
      <c r="G15" s="488"/>
      <c r="H15" s="488"/>
      <c r="I15" s="488"/>
      <c r="J15" s="488"/>
      <c r="K15" s="488"/>
      <c r="L15" s="488"/>
      <c r="M15" s="489"/>
      <c r="N15" s="489"/>
      <c r="O15" s="515">
        <f t="shared" ref="O15:O24" si="8">SUM(P15:Z15)</f>
        <v>219170.11600000001</v>
      </c>
      <c r="P15" s="481">
        <f t="shared" si="1"/>
        <v>109585.058</v>
      </c>
      <c r="Q15" s="482">
        <f>AMPOP!G18</f>
        <v>109585.058</v>
      </c>
      <c r="R15" s="487"/>
      <c r="S15" s="488"/>
      <c r="T15" s="488"/>
      <c r="U15" s="488"/>
      <c r="V15" s="488"/>
      <c r="W15" s="488"/>
      <c r="X15" s="488"/>
      <c r="Y15" s="489"/>
      <c r="Z15" s="489"/>
      <c r="AA15" s="515">
        <f t="shared" ref="AA15" si="9">SUM(AB15:AL15)</f>
        <v>210056.64</v>
      </c>
      <c r="AB15" s="481">
        <f t="shared" si="2"/>
        <v>105028.32</v>
      </c>
      <c r="AC15" s="520">
        <f>AMPOP!H18</f>
        <v>105028.32</v>
      </c>
      <c r="AD15" s="229"/>
      <c r="AE15" s="68"/>
      <c r="AF15" s="68"/>
      <c r="AG15" s="68"/>
      <c r="AH15" s="68"/>
      <c r="AI15" s="68"/>
      <c r="AJ15" s="68"/>
      <c r="AK15" s="69"/>
      <c r="AL15" s="70"/>
      <c r="AM15" s="233"/>
      <c r="AN15" s="1"/>
      <c r="AO15" s="1"/>
      <c r="AP15" s="1"/>
      <c r="AQ15" s="1"/>
      <c r="AR15" s="1"/>
      <c r="AS15" s="1"/>
    </row>
    <row r="16" spans="1:46" s="10" customFormat="1" ht="17.25">
      <c r="A16" s="601"/>
      <c r="B16" s="124">
        <v>11012</v>
      </c>
      <c r="C16" s="160" t="s">
        <v>64</v>
      </c>
      <c r="D16" s="481">
        <f t="shared" si="0"/>
        <v>116656.89599999999</v>
      </c>
      <c r="E16" s="482">
        <f>AMPOP!F19</f>
        <v>116656.89599999999</v>
      </c>
      <c r="F16" s="490">
        <v>0</v>
      </c>
      <c r="G16" s="491">
        <v>0</v>
      </c>
      <c r="H16" s="491">
        <v>74014.008000000002</v>
      </c>
      <c r="I16" s="491">
        <v>462587.55</v>
      </c>
      <c r="J16" s="491">
        <v>129524.51400000001</v>
      </c>
      <c r="K16" s="491">
        <v>55510.505999999994</v>
      </c>
      <c r="L16" s="491">
        <v>222042.02399999998</v>
      </c>
      <c r="M16" s="491">
        <v>74014.008000000002</v>
      </c>
      <c r="N16" s="491">
        <v>407077.04399999999</v>
      </c>
      <c r="O16" s="515">
        <f t="shared" ref="O16" si="10">SUM(P16:Z16)</f>
        <v>1655515.4459999998</v>
      </c>
      <c r="P16" s="481">
        <f t="shared" si="1"/>
        <v>115372.89599999999</v>
      </c>
      <c r="Q16" s="482">
        <f>AMPOP!G19</f>
        <v>115372.89599999999</v>
      </c>
      <c r="R16" s="490">
        <v>0</v>
      </c>
      <c r="S16" s="491">
        <v>0</v>
      </c>
      <c r="T16" s="491">
        <v>74014.008000000002</v>
      </c>
      <c r="U16" s="491">
        <v>462587.55</v>
      </c>
      <c r="V16" s="491">
        <v>129524.51400000001</v>
      </c>
      <c r="W16" s="491">
        <v>55510.505999999994</v>
      </c>
      <c r="X16" s="491">
        <v>222042.02399999998</v>
      </c>
      <c r="Y16" s="491">
        <v>74014.008000000002</v>
      </c>
      <c r="Z16" s="491">
        <v>407077.04399999999</v>
      </c>
      <c r="AA16" s="515">
        <f t="shared" ref="AA16" si="11">SUM(AB16:AL16)</f>
        <v>1641163.4459999998</v>
      </c>
      <c r="AB16" s="481">
        <f t="shared" si="2"/>
        <v>108196.89599999999</v>
      </c>
      <c r="AC16" s="520">
        <f>AMPOP!H19</f>
        <v>108196.89599999999</v>
      </c>
      <c r="AD16" s="227">
        <v>0</v>
      </c>
      <c r="AE16" s="75">
        <v>0</v>
      </c>
      <c r="AF16" s="75">
        <v>74014.008000000002</v>
      </c>
      <c r="AG16" s="75">
        <v>462587.55</v>
      </c>
      <c r="AH16" s="75">
        <v>129524.51400000001</v>
      </c>
      <c r="AI16" s="75">
        <v>55510.505999999994</v>
      </c>
      <c r="AJ16" s="75">
        <v>222042.02399999998</v>
      </c>
      <c r="AK16" s="75">
        <v>74014.008000000002</v>
      </c>
      <c r="AL16" s="76">
        <v>407077.04399999999</v>
      </c>
      <c r="AM16" s="233"/>
      <c r="AN16" s="1"/>
      <c r="AO16" s="1"/>
      <c r="AP16" s="1"/>
      <c r="AQ16" s="1"/>
      <c r="AR16" s="1"/>
      <c r="AS16" s="1"/>
    </row>
    <row r="17" spans="1:46" s="596" customFormat="1" ht="18.75" customHeight="1">
      <c r="A17" s="601"/>
      <c r="B17" s="595">
        <v>11004</v>
      </c>
      <c r="C17" s="155" t="s">
        <v>60</v>
      </c>
      <c r="D17" s="481">
        <f>E17</f>
        <v>4977.5</v>
      </c>
      <c r="E17" s="482">
        <f>AMPOP!F20</f>
        <v>4977.5</v>
      </c>
      <c r="F17" s="483"/>
      <c r="G17" s="484"/>
      <c r="H17" s="484"/>
      <c r="I17" s="484"/>
      <c r="J17" s="484"/>
      <c r="K17" s="484"/>
      <c r="L17" s="484"/>
      <c r="M17" s="484"/>
      <c r="N17" s="484"/>
      <c r="O17" s="515">
        <f>SUM(P17:Z17)</f>
        <v>31359.200000000001</v>
      </c>
      <c r="P17" s="481">
        <f>Q17</f>
        <v>15679.6</v>
      </c>
      <c r="Q17" s="482">
        <f>AMPOP!G20</f>
        <v>15679.6</v>
      </c>
      <c r="R17" s="483"/>
      <c r="S17" s="484"/>
      <c r="T17" s="484"/>
      <c r="U17" s="484"/>
      <c r="V17" s="484"/>
      <c r="W17" s="484"/>
      <c r="X17" s="484"/>
      <c r="Y17" s="484"/>
      <c r="Z17" s="484"/>
      <c r="AA17" s="515">
        <f>SUM(AB17:AL17)</f>
        <v>25505.599999999999</v>
      </c>
      <c r="AB17" s="481">
        <f>AC17</f>
        <v>12752.8</v>
      </c>
      <c r="AC17" s="520">
        <f>AMPOP!H20</f>
        <v>12752.8</v>
      </c>
      <c r="AD17" s="226"/>
      <c r="AE17" s="64"/>
      <c r="AF17" s="64"/>
      <c r="AG17" s="64"/>
      <c r="AH17" s="64"/>
      <c r="AI17" s="64"/>
      <c r="AJ17" s="64"/>
      <c r="AK17" s="64"/>
      <c r="AL17" s="65"/>
      <c r="AM17" s="598"/>
      <c r="AN17" s="599"/>
      <c r="AO17" s="599"/>
      <c r="AP17" s="599"/>
      <c r="AQ17" s="599"/>
      <c r="AR17" s="599"/>
      <c r="AS17" s="599"/>
    </row>
    <row r="18" spans="1:46" s="596" customFormat="1" ht="33.75" customHeight="1">
      <c r="A18" s="601"/>
      <c r="B18" s="595">
        <v>11006</v>
      </c>
      <c r="C18" s="155" t="s">
        <v>62</v>
      </c>
      <c r="D18" s="481">
        <f>E18</f>
        <v>48207.9</v>
      </c>
      <c r="E18" s="482">
        <f>AMPOP!F21</f>
        <v>48207.9</v>
      </c>
      <c r="F18" s="483"/>
      <c r="G18" s="484"/>
      <c r="H18" s="484"/>
      <c r="I18" s="484"/>
      <c r="J18" s="484"/>
      <c r="K18" s="484"/>
      <c r="L18" s="484"/>
      <c r="M18" s="484"/>
      <c r="N18" s="484"/>
      <c r="O18" s="515">
        <f>SUM(P18:Z18)</f>
        <v>94317.8</v>
      </c>
      <c r="P18" s="481">
        <f>Q18</f>
        <v>47158.9</v>
      </c>
      <c r="Q18" s="482">
        <f>AMPOP!G21</f>
        <v>47158.9</v>
      </c>
      <c r="R18" s="483"/>
      <c r="S18" s="484"/>
      <c r="T18" s="484"/>
      <c r="U18" s="484"/>
      <c r="V18" s="484"/>
      <c r="W18" s="484"/>
      <c r="X18" s="484"/>
      <c r="Y18" s="484"/>
      <c r="Z18" s="484"/>
      <c r="AA18" s="515">
        <f>SUM(AB18:AL18)</f>
        <v>0</v>
      </c>
      <c r="AB18" s="481">
        <f>AC18</f>
        <v>0</v>
      </c>
      <c r="AC18" s="520">
        <f>AMPOP!H21</f>
        <v>0</v>
      </c>
      <c r="AD18" s="226"/>
      <c r="AE18" s="64"/>
      <c r="AF18" s="64"/>
      <c r="AG18" s="64"/>
      <c r="AH18" s="64"/>
      <c r="AI18" s="64"/>
      <c r="AJ18" s="64"/>
      <c r="AK18" s="64"/>
      <c r="AL18" s="65"/>
      <c r="AM18" s="598"/>
      <c r="AN18" s="599"/>
      <c r="AO18" s="599"/>
      <c r="AP18" s="599"/>
      <c r="AQ18" s="599"/>
      <c r="AR18" s="599"/>
      <c r="AS18" s="599"/>
    </row>
    <row r="19" spans="1:46" s="596" customFormat="1" ht="45" customHeight="1">
      <c r="A19" s="594"/>
      <c r="B19" s="595">
        <v>11008</v>
      </c>
      <c r="C19" s="155" t="s">
        <v>66</v>
      </c>
      <c r="D19" s="481">
        <f>E19</f>
        <v>748760</v>
      </c>
      <c r="E19" s="482">
        <f>AMPOP!F22</f>
        <v>748760</v>
      </c>
      <c r="F19" s="483"/>
      <c r="G19" s="484"/>
      <c r="H19" s="484"/>
      <c r="I19" s="484"/>
      <c r="J19" s="484"/>
      <c r="K19" s="484"/>
      <c r="L19" s="484"/>
      <c r="M19" s="484"/>
      <c r="N19" s="484"/>
      <c r="O19" s="515">
        <f>SUM(P19:Z19)</f>
        <v>238048</v>
      </c>
      <c r="P19" s="481">
        <f>Q19</f>
        <v>119024</v>
      </c>
      <c r="Q19" s="482">
        <f>AMPOP!G22</f>
        <v>119024</v>
      </c>
      <c r="R19" s="483"/>
      <c r="S19" s="484"/>
      <c r="T19" s="484"/>
      <c r="U19" s="484"/>
      <c r="V19" s="484"/>
      <c r="W19" s="484"/>
      <c r="X19" s="484"/>
      <c r="Y19" s="484"/>
      <c r="Z19" s="484"/>
      <c r="AA19" s="515">
        <f>SUM(AB19:AL19)</f>
        <v>2697516</v>
      </c>
      <c r="AB19" s="481">
        <f>AC19</f>
        <v>1348758</v>
      </c>
      <c r="AC19" s="520">
        <f>AMPOP!H22</f>
        <v>1348758</v>
      </c>
      <c r="AD19" s="226"/>
      <c r="AE19" s="64"/>
      <c r="AF19" s="64"/>
      <c r="AG19" s="64"/>
      <c r="AH19" s="64"/>
      <c r="AI19" s="64"/>
      <c r="AJ19" s="64"/>
      <c r="AK19" s="64"/>
      <c r="AL19" s="65"/>
      <c r="AM19" s="598"/>
      <c r="AN19" s="599"/>
      <c r="AO19" s="599"/>
      <c r="AP19" s="599"/>
      <c r="AQ19" s="599"/>
      <c r="AR19" s="599"/>
      <c r="AS19" s="599"/>
    </row>
    <row r="20" spans="1:46" ht="21.75" customHeight="1">
      <c r="A20" s="531" t="s">
        <v>34</v>
      </c>
      <c r="B20" s="532"/>
      <c r="C20" s="533" t="s">
        <v>35</v>
      </c>
      <c r="D20" s="534">
        <f t="shared" si="0"/>
        <v>4097529.2</v>
      </c>
      <c r="E20" s="535">
        <f>AMPOP!F23</f>
        <v>4097529.2</v>
      </c>
      <c r="F20" s="536"/>
      <c r="G20" s="537"/>
      <c r="H20" s="537"/>
      <c r="I20" s="537"/>
      <c r="J20" s="537"/>
      <c r="K20" s="537"/>
      <c r="L20" s="537"/>
      <c r="M20" s="538"/>
      <c r="N20" s="538"/>
      <c r="O20" s="539">
        <f t="shared" si="8"/>
        <v>3707326.8</v>
      </c>
      <c r="P20" s="534">
        <f t="shared" si="1"/>
        <v>1853663.4</v>
      </c>
      <c r="Q20" s="535">
        <f>AMPOP!G23</f>
        <v>1853663.4</v>
      </c>
      <c r="R20" s="536"/>
      <c r="S20" s="537"/>
      <c r="T20" s="537"/>
      <c r="U20" s="537"/>
      <c r="V20" s="537"/>
      <c r="W20" s="537"/>
      <c r="X20" s="537"/>
      <c r="Y20" s="538"/>
      <c r="Z20" s="538"/>
      <c r="AA20" s="539">
        <f t="shared" ref="AA20:AA24" si="12">SUM(AB20:AL20)</f>
        <v>3707326.8</v>
      </c>
      <c r="AB20" s="534">
        <f t="shared" si="2"/>
        <v>1853663.4</v>
      </c>
      <c r="AC20" s="540">
        <f>AMPOP!H23</f>
        <v>1853663.4</v>
      </c>
      <c r="AD20" s="230"/>
      <c r="AE20" s="71"/>
      <c r="AF20" s="71"/>
      <c r="AG20" s="71"/>
      <c r="AH20" s="71"/>
      <c r="AI20" s="71"/>
      <c r="AJ20" s="71"/>
      <c r="AK20" s="69"/>
      <c r="AL20" s="70"/>
      <c r="AM20" s="233"/>
      <c r="AN20" s="1"/>
      <c r="AO20" s="1"/>
      <c r="AP20" s="1"/>
      <c r="AQ20" s="1"/>
      <c r="AR20" s="1"/>
      <c r="AS20" s="1"/>
    </row>
    <row r="21" spans="1:46" ht="17.25">
      <c r="A21" s="132"/>
      <c r="B21" s="37">
        <v>11006</v>
      </c>
      <c r="C21" s="161" t="s">
        <v>68</v>
      </c>
      <c r="D21" s="481">
        <f t="shared" si="0"/>
        <v>3313.2</v>
      </c>
      <c r="E21" s="482">
        <f>AMPOP!F24</f>
        <v>3313.2</v>
      </c>
      <c r="F21" s="487"/>
      <c r="G21" s="488"/>
      <c r="H21" s="488"/>
      <c r="I21" s="488"/>
      <c r="J21" s="488"/>
      <c r="K21" s="488"/>
      <c r="L21" s="488"/>
      <c r="M21" s="489"/>
      <c r="N21" s="489"/>
      <c r="O21" s="515">
        <f t="shared" si="8"/>
        <v>6626.4</v>
      </c>
      <c r="P21" s="481">
        <f t="shared" si="1"/>
        <v>3313.2</v>
      </c>
      <c r="Q21" s="482">
        <f>AMPOP!G24</f>
        <v>3313.2</v>
      </c>
      <c r="R21" s="487"/>
      <c r="S21" s="488"/>
      <c r="T21" s="488"/>
      <c r="U21" s="488"/>
      <c r="V21" s="488"/>
      <c r="W21" s="488"/>
      <c r="X21" s="488"/>
      <c r="Y21" s="489"/>
      <c r="Z21" s="489"/>
      <c r="AA21" s="515">
        <f t="shared" si="12"/>
        <v>6626.4</v>
      </c>
      <c r="AB21" s="481">
        <f t="shared" si="2"/>
        <v>3313.2</v>
      </c>
      <c r="AC21" s="520">
        <f>AMPOP!H24</f>
        <v>3313.2</v>
      </c>
      <c r="AD21" s="230"/>
      <c r="AE21" s="71"/>
      <c r="AF21" s="71"/>
      <c r="AG21" s="71"/>
      <c r="AH21" s="71"/>
      <c r="AI21" s="71"/>
      <c r="AJ21" s="71"/>
      <c r="AK21" s="69"/>
      <c r="AL21" s="70"/>
      <c r="AM21" s="233"/>
      <c r="AN21" s="1"/>
      <c r="AO21" s="1"/>
      <c r="AP21" s="1"/>
      <c r="AQ21" s="1"/>
      <c r="AR21" s="1"/>
      <c r="AS21" s="1"/>
    </row>
    <row r="22" spans="1:46" ht="17.25">
      <c r="A22" s="132"/>
      <c r="B22" s="36">
        <v>32003</v>
      </c>
      <c r="C22" s="158" t="s">
        <v>73</v>
      </c>
      <c r="D22" s="481">
        <f t="shared" si="0"/>
        <v>3908032</v>
      </c>
      <c r="E22" s="482">
        <f>AMPOP!F25</f>
        <v>3908032</v>
      </c>
      <c r="F22" s="487"/>
      <c r="G22" s="488"/>
      <c r="H22" s="488"/>
      <c r="I22" s="488"/>
      <c r="J22" s="488"/>
      <c r="K22" s="488"/>
      <c r="L22" s="488"/>
      <c r="M22" s="489"/>
      <c r="N22" s="489"/>
      <c r="O22" s="515">
        <f t="shared" si="8"/>
        <v>3700700.4</v>
      </c>
      <c r="P22" s="481">
        <f t="shared" si="1"/>
        <v>1850350.2</v>
      </c>
      <c r="Q22" s="482">
        <f>AMPOP!G25</f>
        <v>1850350.2</v>
      </c>
      <c r="R22" s="487"/>
      <c r="S22" s="488"/>
      <c r="T22" s="488"/>
      <c r="U22" s="488"/>
      <c r="V22" s="488"/>
      <c r="W22" s="488"/>
      <c r="X22" s="488"/>
      <c r="Y22" s="489"/>
      <c r="Z22" s="489"/>
      <c r="AA22" s="515">
        <f t="shared" si="12"/>
        <v>3700700.4</v>
      </c>
      <c r="AB22" s="481">
        <f t="shared" si="2"/>
        <v>1850350.2</v>
      </c>
      <c r="AC22" s="520">
        <f>AMPOP!H25</f>
        <v>1850350.2</v>
      </c>
      <c r="AD22" s="230"/>
      <c r="AE22" s="71"/>
      <c r="AF22" s="71"/>
      <c r="AG22" s="71"/>
      <c r="AH22" s="71"/>
      <c r="AI22" s="71"/>
      <c r="AJ22" s="71"/>
      <c r="AK22" s="69"/>
      <c r="AL22" s="70"/>
      <c r="AM22" s="233"/>
      <c r="AN22" s="1"/>
      <c r="AO22" s="1"/>
      <c r="AP22" s="1"/>
      <c r="AQ22" s="1"/>
      <c r="AR22" s="1"/>
      <c r="AS22" s="1"/>
    </row>
    <row r="23" spans="1:46" ht="17.25">
      <c r="A23" s="132"/>
      <c r="B23" s="36">
        <v>32004</v>
      </c>
      <c r="C23" s="158" t="s">
        <v>69</v>
      </c>
      <c r="D23" s="481">
        <f t="shared" si="0"/>
        <v>19047.5</v>
      </c>
      <c r="E23" s="482">
        <f>AMPOP!F26</f>
        <v>19047.5</v>
      </c>
      <c r="F23" s="487"/>
      <c r="G23" s="488"/>
      <c r="H23" s="488"/>
      <c r="I23" s="488"/>
      <c r="J23" s="488"/>
      <c r="K23" s="488"/>
      <c r="L23" s="488"/>
      <c r="M23" s="489"/>
      <c r="N23" s="489"/>
      <c r="O23" s="515">
        <f t="shared" si="8"/>
        <v>0</v>
      </c>
      <c r="P23" s="481">
        <f t="shared" si="1"/>
        <v>0</v>
      </c>
      <c r="Q23" s="482">
        <f>AMPOP!G26</f>
        <v>0</v>
      </c>
      <c r="R23" s="487"/>
      <c r="S23" s="488"/>
      <c r="T23" s="488"/>
      <c r="U23" s="488"/>
      <c r="V23" s="488"/>
      <c r="W23" s="488"/>
      <c r="X23" s="488"/>
      <c r="Y23" s="489"/>
      <c r="Z23" s="489"/>
      <c r="AA23" s="515">
        <f t="shared" si="12"/>
        <v>0</v>
      </c>
      <c r="AB23" s="481">
        <f t="shared" si="2"/>
        <v>0</v>
      </c>
      <c r="AC23" s="520">
        <f>AMPOP!H26</f>
        <v>0</v>
      </c>
      <c r="AD23" s="230"/>
      <c r="AE23" s="71"/>
      <c r="AF23" s="71"/>
      <c r="AG23" s="71"/>
      <c r="AH23" s="71"/>
      <c r="AI23" s="71"/>
      <c r="AJ23" s="71"/>
      <c r="AK23" s="69"/>
      <c r="AL23" s="70"/>
      <c r="AM23" s="233"/>
      <c r="AN23" s="1"/>
      <c r="AO23" s="1"/>
      <c r="AP23" s="1"/>
      <c r="AQ23" s="1"/>
      <c r="AR23" s="1"/>
      <c r="AS23" s="1"/>
    </row>
    <row r="24" spans="1:46" ht="30.75" customHeight="1">
      <c r="A24" s="132"/>
      <c r="B24" s="36">
        <v>32005</v>
      </c>
      <c r="C24" s="158" t="s">
        <v>75</v>
      </c>
      <c r="D24" s="481">
        <f t="shared" si="0"/>
        <v>146400</v>
      </c>
      <c r="E24" s="482">
        <f>AMPOP!F27</f>
        <v>146400</v>
      </c>
      <c r="F24" s="487"/>
      <c r="G24" s="488"/>
      <c r="H24" s="488"/>
      <c r="I24" s="488"/>
      <c r="J24" s="488"/>
      <c r="K24" s="488"/>
      <c r="L24" s="488"/>
      <c r="M24" s="489"/>
      <c r="N24" s="489"/>
      <c r="O24" s="515">
        <f t="shared" si="8"/>
        <v>0</v>
      </c>
      <c r="P24" s="481">
        <f t="shared" si="1"/>
        <v>0</v>
      </c>
      <c r="Q24" s="482">
        <f>AMPOP!G27</f>
        <v>0</v>
      </c>
      <c r="R24" s="487"/>
      <c r="S24" s="488"/>
      <c r="T24" s="488"/>
      <c r="U24" s="488"/>
      <c r="V24" s="488"/>
      <c r="W24" s="488"/>
      <c r="X24" s="488"/>
      <c r="Y24" s="489"/>
      <c r="Z24" s="489"/>
      <c r="AA24" s="515">
        <f t="shared" si="12"/>
        <v>0</v>
      </c>
      <c r="AB24" s="481">
        <f t="shared" si="2"/>
        <v>0</v>
      </c>
      <c r="AC24" s="520">
        <f>AMPOP!H27</f>
        <v>0</v>
      </c>
      <c r="AD24" s="230"/>
      <c r="AE24" s="71"/>
      <c r="AF24" s="71"/>
      <c r="AG24" s="71"/>
      <c r="AH24" s="71"/>
      <c r="AI24" s="71"/>
      <c r="AJ24" s="71"/>
      <c r="AK24" s="69"/>
      <c r="AL24" s="70"/>
      <c r="AM24" s="233"/>
      <c r="AN24" s="1"/>
      <c r="AO24" s="1"/>
      <c r="AP24" s="1"/>
      <c r="AQ24" s="1"/>
      <c r="AR24" s="1"/>
      <c r="AS24" s="1"/>
    </row>
    <row r="25" spans="1:46" s="10" customFormat="1" ht="45.75" customHeight="1">
      <c r="A25" s="133"/>
      <c r="B25" s="36">
        <v>32006</v>
      </c>
      <c r="C25" s="158" t="s">
        <v>76</v>
      </c>
      <c r="D25" s="481">
        <f t="shared" si="0"/>
        <v>2276.5</v>
      </c>
      <c r="E25" s="482">
        <f>AMPOP!F28</f>
        <v>2276.5</v>
      </c>
      <c r="F25" s="483">
        <v>0</v>
      </c>
      <c r="G25" s="484">
        <v>0</v>
      </c>
      <c r="H25" s="484">
        <v>95264.348000000013</v>
      </c>
      <c r="I25" s="484">
        <v>595402.17500000005</v>
      </c>
      <c r="J25" s="484">
        <v>166712.60900000003</v>
      </c>
      <c r="K25" s="484">
        <v>71448.260999999999</v>
      </c>
      <c r="L25" s="484">
        <v>285793.04399999999</v>
      </c>
      <c r="M25" s="484">
        <v>95264.348000000013</v>
      </c>
      <c r="N25" s="484">
        <v>523953.91400000005</v>
      </c>
      <c r="O25" s="515">
        <f>SUM(P25:Z25)</f>
        <v>1851875.2559999998</v>
      </c>
      <c r="P25" s="481">
        <f t="shared" si="1"/>
        <v>0</v>
      </c>
      <c r="Q25" s="482">
        <f>AMPOP!G28</f>
        <v>0</v>
      </c>
      <c r="R25" s="483">
        <v>0</v>
      </c>
      <c r="S25" s="484">
        <v>0</v>
      </c>
      <c r="T25" s="484">
        <v>96201.311999999991</v>
      </c>
      <c r="U25" s="484">
        <v>601258.19999999995</v>
      </c>
      <c r="V25" s="484">
        <v>168352.296</v>
      </c>
      <c r="W25" s="484">
        <v>72150.983999999997</v>
      </c>
      <c r="X25" s="484">
        <v>288603.93599999999</v>
      </c>
      <c r="Y25" s="484">
        <v>96201.311999999991</v>
      </c>
      <c r="Z25" s="484">
        <v>529107.21600000001</v>
      </c>
      <c r="AA25" s="515">
        <f t="shared" ref="AA25:AA26" si="13">SUM(AB25:AL25)</f>
        <v>1731628.2829999998</v>
      </c>
      <c r="AB25" s="481">
        <f t="shared" si="2"/>
        <v>0</v>
      </c>
      <c r="AC25" s="520">
        <f>AMPOP!H28</f>
        <v>0</v>
      </c>
      <c r="AD25" s="228">
        <v>0</v>
      </c>
      <c r="AE25" s="74">
        <v>0</v>
      </c>
      <c r="AF25" s="74">
        <v>89954.716</v>
      </c>
      <c r="AG25" s="74">
        <v>562216.97499999998</v>
      </c>
      <c r="AH25" s="74">
        <v>157420.753</v>
      </c>
      <c r="AI25" s="74">
        <v>67466.036999999997</v>
      </c>
      <c r="AJ25" s="74">
        <v>269864.14799999999</v>
      </c>
      <c r="AK25" s="74">
        <v>89954.716</v>
      </c>
      <c r="AL25" s="77">
        <v>494750.93799999997</v>
      </c>
      <c r="AM25" s="233"/>
      <c r="AN25" s="1"/>
      <c r="AO25" s="1"/>
      <c r="AP25" s="1"/>
      <c r="AQ25" s="1"/>
      <c r="AR25" s="1"/>
      <c r="AS25" s="1"/>
    </row>
    <row r="26" spans="1:46" ht="17.25" customHeight="1" thickBot="1">
      <c r="A26" s="131"/>
      <c r="B26" s="113">
        <v>32007</v>
      </c>
      <c r="C26" s="162" t="s">
        <v>74</v>
      </c>
      <c r="D26" s="492">
        <f t="shared" si="0"/>
        <v>18460</v>
      </c>
      <c r="E26" s="493">
        <f>AMPOP!F29</f>
        <v>18460</v>
      </c>
      <c r="F26" s="494"/>
      <c r="G26" s="495"/>
      <c r="H26" s="495"/>
      <c r="I26" s="495"/>
      <c r="J26" s="495"/>
      <c r="K26" s="495"/>
      <c r="L26" s="495"/>
      <c r="M26" s="496"/>
      <c r="N26" s="496"/>
      <c r="O26" s="516">
        <f t="shared" ref="O26" si="14">SUM(P26:Z26)</f>
        <v>0</v>
      </c>
      <c r="P26" s="492">
        <f t="shared" si="1"/>
        <v>0</v>
      </c>
      <c r="Q26" s="493">
        <f>AMPOP!G29</f>
        <v>0</v>
      </c>
      <c r="R26" s="494"/>
      <c r="S26" s="495"/>
      <c r="T26" s="495"/>
      <c r="U26" s="495"/>
      <c r="V26" s="495"/>
      <c r="W26" s="495"/>
      <c r="X26" s="495"/>
      <c r="Y26" s="496"/>
      <c r="Z26" s="496"/>
      <c r="AA26" s="516">
        <f t="shared" si="13"/>
        <v>251386.9</v>
      </c>
      <c r="AB26" s="492">
        <f t="shared" si="2"/>
        <v>0</v>
      </c>
      <c r="AC26" s="521">
        <f>AMPOP!H29</f>
        <v>0</v>
      </c>
      <c r="AD26" s="228"/>
      <c r="AE26" s="74"/>
      <c r="AF26" s="74"/>
      <c r="AG26" s="74"/>
      <c r="AH26" s="74"/>
      <c r="AI26" s="74">
        <v>197218.8</v>
      </c>
      <c r="AJ26" s="74">
        <v>54168.1</v>
      </c>
      <c r="AK26" s="78"/>
      <c r="AL26" s="79"/>
      <c r="AM26" s="233"/>
      <c r="AN26" s="1"/>
      <c r="AO26" s="1"/>
      <c r="AP26" s="1"/>
      <c r="AQ26" s="1"/>
      <c r="AR26" s="1"/>
      <c r="AS26" s="1"/>
    </row>
    <row r="27" spans="1:46" s="46" customFormat="1" ht="29.25" customHeight="1" thickBot="1">
      <c r="A27" s="524">
        <v>1020</v>
      </c>
      <c r="B27" s="467"/>
      <c r="C27" s="468" t="s">
        <v>37</v>
      </c>
      <c r="D27" s="525">
        <f t="shared" si="0"/>
        <v>2448893.2000000002</v>
      </c>
      <c r="E27" s="526">
        <f>AMPOP!F30</f>
        <v>2448893.2000000002</v>
      </c>
      <c r="F27" s="527">
        <f t="shared" ref="F27" si="15">F28+F29</f>
        <v>0</v>
      </c>
      <c r="G27" s="528">
        <f t="shared" ref="G27" si="16">G28+G29</f>
        <v>0</v>
      </c>
      <c r="H27" s="528">
        <f t="shared" ref="H27" si="17">H28+H29</f>
        <v>0</v>
      </c>
      <c r="I27" s="528">
        <f t="shared" ref="I27" si="18">I28+I29</f>
        <v>0</v>
      </c>
      <c r="J27" s="528">
        <f t="shared" ref="J27" si="19">J28+J29</f>
        <v>0</v>
      </c>
      <c r="K27" s="528">
        <f t="shared" ref="K27" si="20">K28+K29</f>
        <v>0</v>
      </c>
      <c r="L27" s="528">
        <f t="shared" ref="L27" si="21">L28+L29</f>
        <v>0</v>
      </c>
      <c r="M27" s="528">
        <f t="shared" ref="M27" si="22">M28+M29</f>
        <v>1500</v>
      </c>
      <c r="N27" s="528">
        <f t="shared" ref="N27" si="23">N28+N29</f>
        <v>0</v>
      </c>
      <c r="O27" s="529">
        <f>O28+O29</f>
        <v>244160</v>
      </c>
      <c r="P27" s="525">
        <f t="shared" si="1"/>
        <v>1557964.4</v>
      </c>
      <c r="Q27" s="526">
        <f>AMPOP!G30</f>
        <v>1557964.4</v>
      </c>
      <c r="R27" s="527">
        <f t="shared" ref="R27" si="24">R28+R29</f>
        <v>0</v>
      </c>
      <c r="S27" s="528">
        <f t="shared" ref="S27" si="25">S28+S29</f>
        <v>0</v>
      </c>
      <c r="T27" s="528">
        <f t="shared" ref="T27" si="26">T28+T29</f>
        <v>0</v>
      </c>
      <c r="U27" s="528">
        <f t="shared" ref="U27" si="27">U28+U29</f>
        <v>0</v>
      </c>
      <c r="V27" s="528">
        <f t="shared" ref="V27" si="28">V28+V29</f>
        <v>0</v>
      </c>
      <c r="W27" s="528">
        <f t="shared" ref="W27" si="29">W28+W29</f>
        <v>0</v>
      </c>
      <c r="X27" s="528">
        <f t="shared" ref="X27" si="30">X28+X29</f>
        <v>0</v>
      </c>
      <c r="Y27" s="528">
        <f t="shared" ref="Y27" si="31">Y28+Y29</f>
        <v>1500</v>
      </c>
      <c r="Z27" s="528">
        <f t="shared" ref="Z27" si="32">Z28+Z29</f>
        <v>0</v>
      </c>
      <c r="AA27" s="529">
        <f>AA28+AA29</f>
        <v>231600</v>
      </c>
      <c r="AB27" s="525">
        <f t="shared" si="2"/>
        <v>533000.4</v>
      </c>
      <c r="AC27" s="530">
        <f>AMPOP!H30</f>
        <v>533000.4</v>
      </c>
      <c r="AD27" s="225">
        <f t="shared" ref="AD27" si="33">AD28+AD29</f>
        <v>0</v>
      </c>
      <c r="AE27" s="66">
        <f t="shared" ref="AE27" si="34">AE28+AE29</f>
        <v>0</v>
      </c>
      <c r="AF27" s="66">
        <f t="shared" ref="AF27" si="35">AF28+AF29</f>
        <v>0</v>
      </c>
      <c r="AG27" s="66">
        <f t="shared" ref="AG27" si="36">AG28+AG29</f>
        <v>0</v>
      </c>
      <c r="AH27" s="66">
        <f t="shared" ref="AH27" si="37">AH28+AH29</f>
        <v>0</v>
      </c>
      <c r="AI27" s="66">
        <f t="shared" ref="AI27" si="38">AI28+AI29</f>
        <v>0</v>
      </c>
      <c r="AJ27" s="66">
        <f t="shared" ref="AJ27" si="39">AJ28+AJ29</f>
        <v>0</v>
      </c>
      <c r="AK27" s="66">
        <f t="shared" ref="AK27" si="40">AK28+AK29</f>
        <v>1500</v>
      </c>
      <c r="AL27" s="67">
        <f t="shared" ref="AL27" si="41">AL28+AL29</f>
        <v>0</v>
      </c>
      <c r="AM27" s="233"/>
      <c r="AN27" s="1"/>
      <c r="AO27" s="1"/>
      <c r="AP27" s="1"/>
      <c r="AQ27" s="1"/>
      <c r="AR27" s="1"/>
      <c r="AS27" s="1"/>
    </row>
    <row r="28" spans="1:46" ht="30.75" customHeight="1">
      <c r="A28" s="121"/>
      <c r="B28" s="111">
        <v>32001</v>
      </c>
      <c r="C28" s="211" t="s">
        <v>70</v>
      </c>
      <c r="D28" s="498">
        <f t="shared" si="0"/>
        <v>1068660</v>
      </c>
      <c r="E28" s="499">
        <f>AMPOP!F31</f>
        <v>1068660</v>
      </c>
      <c r="F28" s="500"/>
      <c r="G28" s="501"/>
      <c r="H28" s="501"/>
      <c r="I28" s="501"/>
      <c r="J28" s="501"/>
      <c r="K28" s="501"/>
      <c r="L28" s="502"/>
      <c r="M28" s="503">
        <v>1500</v>
      </c>
      <c r="N28" s="503"/>
      <c r="O28" s="517">
        <f>P28+Y28</f>
        <v>198160</v>
      </c>
      <c r="P28" s="498">
        <f t="shared" si="1"/>
        <v>196660</v>
      </c>
      <c r="Q28" s="499">
        <f>AMPOP!G31</f>
        <v>196660</v>
      </c>
      <c r="R28" s="518"/>
      <c r="S28" s="502"/>
      <c r="T28" s="502"/>
      <c r="U28" s="502"/>
      <c r="V28" s="502"/>
      <c r="W28" s="502"/>
      <c r="X28" s="502"/>
      <c r="Y28" s="502">
        <v>1500</v>
      </c>
      <c r="Z28" s="502"/>
      <c r="AA28" s="519">
        <f>AB28+AK28</f>
        <v>185600</v>
      </c>
      <c r="AB28" s="498">
        <f t="shared" si="2"/>
        <v>184100</v>
      </c>
      <c r="AC28" s="522">
        <f>AMPOP!H31</f>
        <v>184100</v>
      </c>
      <c r="AD28" s="231"/>
      <c r="AE28" s="73"/>
      <c r="AF28" s="71"/>
      <c r="AG28" s="71"/>
      <c r="AH28" s="71"/>
      <c r="AI28" s="71"/>
      <c r="AJ28" s="71"/>
      <c r="AK28" s="68">
        <v>1500</v>
      </c>
      <c r="AL28" s="70"/>
      <c r="AM28" s="233"/>
      <c r="AN28" s="1"/>
      <c r="AO28" s="1"/>
      <c r="AP28" s="1"/>
      <c r="AQ28" s="1"/>
      <c r="AR28" s="1"/>
      <c r="AS28" s="1"/>
    </row>
    <row r="29" spans="1:46" ht="33.75" customHeight="1">
      <c r="A29" s="119"/>
      <c r="B29" s="110">
        <v>32002</v>
      </c>
      <c r="C29" s="212" t="s">
        <v>71</v>
      </c>
      <c r="D29" s="481">
        <f t="shared" si="0"/>
        <v>23000</v>
      </c>
      <c r="E29" s="482">
        <f>AMPOP!F32</f>
        <v>23000</v>
      </c>
      <c r="F29" s="505"/>
      <c r="G29" s="506"/>
      <c r="H29" s="506"/>
      <c r="I29" s="506"/>
      <c r="J29" s="506"/>
      <c r="K29" s="506"/>
      <c r="L29" s="506"/>
      <c r="M29" s="507"/>
      <c r="N29" s="507"/>
      <c r="O29" s="515">
        <f t="shared" ref="O29" si="42">SUM(P29:Z29)</f>
        <v>46000</v>
      </c>
      <c r="P29" s="481">
        <f t="shared" si="1"/>
        <v>23000</v>
      </c>
      <c r="Q29" s="482">
        <f>AMPOP!G32</f>
        <v>23000</v>
      </c>
      <c r="R29" s="505"/>
      <c r="S29" s="506"/>
      <c r="T29" s="506"/>
      <c r="U29" s="506"/>
      <c r="V29" s="506"/>
      <c r="W29" s="506"/>
      <c r="X29" s="506"/>
      <c r="Y29" s="507"/>
      <c r="Z29" s="507"/>
      <c r="AA29" s="515">
        <f t="shared" ref="AA29" si="43">SUM(AB29:AL29)</f>
        <v>46000</v>
      </c>
      <c r="AB29" s="481">
        <f t="shared" si="2"/>
        <v>23000</v>
      </c>
      <c r="AC29" s="520">
        <f>AMPOP!H32</f>
        <v>23000</v>
      </c>
      <c r="AD29" s="231"/>
      <c r="AE29" s="73"/>
      <c r="AF29" s="73"/>
      <c r="AG29" s="73"/>
      <c r="AH29" s="73"/>
      <c r="AI29" s="73"/>
      <c r="AJ29" s="73"/>
      <c r="AK29" s="68"/>
      <c r="AL29" s="72"/>
      <c r="AM29" s="233"/>
      <c r="AN29" s="1"/>
      <c r="AO29" s="1"/>
      <c r="AP29" s="1"/>
      <c r="AQ29" s="1"/>
      <c r="AR29" s="1"/>
      <c r="AS29" s="1"/>
    </row>
    <row r="30" spans="1:46" s="47" customFormat="1" ht="24.75" customHeight="1" thickBot="1">
      <c r="A30" s="85"/>
      <c r="B30" s="86">
        <v>32003</v>
      </c>
      <c r="C30" s="197" t="s">
        <v>72</v>
      </c>
      <c r="D30" s="508">
        <f t="shared" si="0"/>
        <v>1357233.2</v>
      </c>
      <c r="E30" s="509">
        <f>AMPOP!F33</f>
        <v>1357233.2</v>
      </c>
      <c r="F30" s="483" t="e">
        <f>#REF!</f>
        <v>#REF!</v>
      </c>
      <c r="G30" s="484" t="e">
        <f>#REF!</f>
        <v>#REF!</v>
      </c>
      <c r="H30" s="484" t="e">
        <f>#REF!</f>
        <v>#REF!</v>
      </c>
      <c r="I30" s="484" t="e">
        <f>#REF!</f>
        <v>#REF!</v>
      </c>
      <c r="J30" s="484" t="e">
        <f>#REF!</f>
        <v>#REF!</v>
      </c>
      <c r="K30" s="484" t="e">
        <f>#REF!</f>
        <v>#REF!</v>
      </c>
      <c r="L30" s="484" t="e">
        <f>#REF!</f>
        <v>#REF!</v>
      </c>
      <c r="M30" s="484" t="e">
        <f>#REF!</f>
        <v>#REF!</v>
      </c>
      <c r="N30" s="484" t="e">
        <f>#REF!</f>
        <v>#REF!</v>
      </c>
      <c r="O30" s="515" t="e">
        <f>#REF!</f>
        <v>#REF!</v>
      </c>
      <c r="P30" s="508">
        <f t="shared" si="1"/>
        <v>1338304.3999999999</v>
      </c>
      <c r="Q30" s="509">
        <f>AMPOP!G33</f>
        <v>1338304.3999999999</v>
      </c>
      <c r="R30" s="483" t="e">
        <f>#REF!</f>
        <v>#REF!</v>
      </c>
      <c r="S30" s="484" t="e">
        <f>#REF!</f>
        <v>#REF!</v>
      </c>
      <c r="T30" s="484" t="e">
        <f>#REF!</f>
        <v>#REF!</v>
      </c>
      <c r="U30" s="484" t="e">
        <f>#REF!</f>
        <v>#REF!</v>
      </c>
      <c r="V30" s="484" t="e">
        <f>#REF!</f>
        <v>#REF!</v>
      </c>
      <c r="W30" s="484" t="e">
        <f>#REF!</f>
        <v>#REF!</v>
      </c>
      <c r="X30" s="484" t="e">
        <f>#REF!</f>
        <v>#REF!</v>
      </c>
      <c r="Y30" s="484" t="e">
        <f>#REF!</f>
        <v>#REF!</v>
      </c>
      <c r="Z30" s="484" t="e">
        <f>#REF!</f>
        <v>#REF!</v>
      </c>
      <c r="AA30" s="515" t="e">
        <f>#REF!</f>
        <v>#REF!</v>
      </c>
      <c r="AB30" s="508">
        <f t="shared" si="2"/>
        <v>325900.40000000002</v>
      </c>
      <c r="AC30" s="523">
        <f>AMPOP!H33</f>
        <v>325900.40000000002</v>
      </c>
      <c r="AD30" s="234" t="e">
        <f>#REF!</f>
        <v>#REF!</v>
      </c>
      <c r="AE30" s="235" t="e">
        <f>#REF!</f>
        <v>#REF!</v>
      </c>
      <c r="AF30" s="235" t="e">
        <f>#REF!</f>
        <v>#REF!</v>
      </c>
      <c r="AG30" s="235" t="e">
        <f>#REF!</f>
        <v>#REF!</v>
      </c>
      <c r="AH30" s="235" t="e">
        <f>#REF!</f>
        <v>#REF!</v>
      </c>
      <c r="AI30" s="235" t="e">
        <f>#REF!</f>
        <v>#REF!</v>
      </c>
      <c r="AJ30" s="235" t="e">
        <f>#REF!</f>
        <v>#REF!</v>
      </c>
      <c r="AK30" s="235" t="e">
        <f>#REF!</f>
        <v>#REF!</v>
      </c>
      <c r="AL30" s="236" t="e">
        <f>#REF!</f>
        <v>#REF!</v>
      </c>
      <c r="AM30" s="237"/>
      <c r="AN30" s="1"/>
      <c r="AO30" s="1"/>
      <c r="AP30" s="1"/>
      <c r="AQ30" s="1"/>
      <c r="AR30" s="1"/>
      <c r="AS30" s="1"/>
    </row>
    <row r="31" spans="1:46" ht="19.5" customHeight="1">
      <c r="Q31" s="510"/>
      <c r="R31" s="510"/>
      <c r="S31" s="510"/>
      <c r="T31" s="510"/>
      <c r="U31" s="510"/>
      <c r="V31" s="510"/>
      <c r="W31" s="510"/>
      <c r="X31" s="510"/>
      <c r="Y31" s="510"/>
      <c r="Z31" s="510"/>
      <c r="AA31" s="510"/>
      <c r="AB31" s="510"/>
      <c r="AN31" s="1"/>
      <c r="AO31" s="1"/>
      <c r="AP31" s="1"/>
      <c r="AQ31" s="1"/>
      <c r="AR31" s="1"/>
      <c r="AS31" s="1"/>
      <c r="AT31" s="1"/>
    </row>
    <row r="32" spans="1:46" ht="42" customHeight="1">
      <c r="Q32" s="510"/>
      <c r="R32" s="510"/>
      <c r="S32" s="510"/>
      <c r="T32" s="510"/>
      <c r="U32" s="510"/>
      <c r="V32" s="510"/>
      <c r="W32" s="510"/>
      <c r="X32" s="510"/>
      <c r="Y32" s="510"/>
      <c r="Z32" s="510"/>
      <c r="AA32" s="510"/>
      <c r="AB32" s="510"/>
      <c r="AN32" s="1"/>
      <c r="AO32" s="1"/>
      <c r="AP32" s="1"/>
      <c r="AQ32" s="1"/>
      <c r="AR32" s="1"/>
      <c r="AS32" s="1"/>
      <c r="AT32" s="1"/>
    </row>
    <row r="33" spans="1:28">
      <c r="Q33" s="510"/>
      <c r="R33" s="510"/>
      <c r="S33" s="510"/>
      <c r="T33" s="510"/>
      <c r="U33" s="510"/>
      <c r="V33" s="510"/>
      <c r="W33" s="510"/>
      <c r="X33" s="510"/>
      <c r="Y33" s="510"/>
      <c r="Z33" s="510"/>
      <c r="AA33" s="510"/>
      <c r="AB33" s="510"/>
    </row>
    <row r="36" spans="1:28">
      <c r="A36"/>
      <c r="B36"/>
      <c r="C36"/>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row>
    <row r="37" spans="1:28">
      <c r="A37"/>
      <c r="B37"/>
      <c r="C37"/>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row>
    <row r="38" spans="1:28">
      <c r="A38"/>
      <c r="B38"/>
      <c r="C38"/>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row>
    <row r="39" spans="1:28">
      <c r="A39"/>
      <c r="B39"/>
      <c r="C39"/>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row>
    <row r="40" spans="1:28">
      <c r="A40"/>
      <c r="B40"/>
      <c r="C40"/>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row>
    <row r="41" spans="1:28">
      <c r="A41"/>
      <c r="B41"/>
      <c r="C41"/>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row>
    <row r="43" spans="1:28">
      <c r="A43"/>
      <c r="B43"/>
      <c r="C43"/>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row>
    <row r="44" spans="1:28">
      <c r="A44"/>
      <c r="B44"/>
      <c r="C4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row>
    <row r="45" spans="1:28">
      <c r="A45"/>
      <c r="B45"/>
      <c r="C45"/>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row>
  </sheetData>
  <mergeCells count="7">
    <mergeCell ref="A12:A13"/>
    <mergeCell ref="A1:C1"/>
    <mergeCell ref="AB3:AM3"/>
    <mergeCell ref="A3:B4"/>
    <mergeCell ref="C3:C4"/>
    <mergeCell ref="D3:O3"/>
    <mergeCell ref="P3:AA3"/>
  </mergeCells>
  <pageMargins left="0.7" right="0.7" top="0.75" bottom="0.75" header="0.3" footer="0.3"/>
  <pageSetup paperSize="9" orientation="portrait" verticalDpi="0" r:id="rId1"/>
  <ignoredErrors>
    <ignoredError sqref="AD11:AL13 AD20:AL27 AD29:AL30 AL28 AD28:AJ28 AD14:AL15" formula="1"/>
    <ignoredError sqref="G5:O5 F8:N8 F13:O13 F12:O12 F7:O7 R7:AA7 R8:Z8 F6:N6 R6:Z6 F11:O11 F28:O28 F26:O27 F29:O30 R13:Z13 R12:Z12 R11:Z11 R28:AA28 R26:Z27 R29:Z30 R5:AA5 F9:N9 R9:Z9 F10:N10 R10:Z10" evalError="1"/>
    <ignoredError sqref="F5 AA29:AA30 AA26:AA27 AA11:AA13 AA20:AA25 AA16 AA14:AA15 F16:O16 F21:O25 F14:O15 R16:Z16 R20:Z25 R14:Z15 F20:O20" evalError="1" formula="1"/>
    <ignoredError sqref="A14:A20"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48"/>
  <sheetViews>
    <sheetView topLeftCell="A34" zoomScaleNormal="100" workbookViewId="0">
      <selection activeCell="A11" sqref="A11:F11"/>
    </sheetView>
  </sheetViews>
  <sheetFormatPr defaultRowHeight="15"/>
  <cols>
    <col min="1" max="1" width="52.5703125" customWidth="1"/>
    <col min="2" max="2" width="12" customWidth="1"/>
    <col min="3" max="3" width="11.85546875" customWidth="1"/>
    <col min="4" max="4" width="15.28515625" customWidth="1"/>
    <col min="5" max="5" width="14.85546875" customWidth="1"/>
    <col min="6" max="6" width="14.7109375" customWidth="1"/>
  </cols>
  <sheetData>
    <row r="1" spans="1:6" ht="9" customHeight="1"/>
    <row r="2" spans="1:6" ht="17.25">
      <c r="A2" s="711" t="s">
        <v>131</v>
      </c>
      <c r="B2" s="711"/>
      <c r="C2" s="711"/>
      <c r="D2" s="711"/>
      <c r="E2" s="711"/>
      <c r="F2" s="711"/>
    </row>
    <row r="4" spans="1:6">
      <c r="A4" s="708" t="s">
        <v>130</v>
      </c>
      <c r="B4" s="708"/>
      <c r="C4" s="708"/>
      <c r="D4" s="708"/>
      <c r="E4" s="708"/>
      <c r="F4" s="708"/>
    </row>
    <row r="5" spans="1:6" ht="23.25" customHeight="1">
      <c r="A5" s="710" t="s">
        <v>129</v>
      </c>
      <c r="B5" s="710"/>
      <c r="C5" s="710"/>
      <c r="D5" s="710"/>
      <c r="E5" s="710"/>
      <c r="F5" s="710"/>
    </row>
    <row r="6" spans="1:6" ht="42" customHeight="1">
      <c r="A6" s="710" t="s">
        <v>128</v>
      </c>
      <c r="B6" s="710"/>
      <c r="C6" s="710"/>
      <c r="D6" s="710"/>
      <c r="E6" s="710"/>
      <c r="F6" s="710"/>
    </row>
    <row r="7" spans="1:6" ht="20.25" customHeight="1">
      <c r="A7" s="708" t="s">
        <v>127</v>
      </c>
      <c r="B7" s="708"/>
      <c r="C7" s="708"/>
      <c r="D7" s="708"/>
      <c r="E7" s="708"/>
      <c r="F7" s="708"/>
    </row>
    <row r="8" spans="1:6" ht="27.75" customHeight="1">
      <c r="A8" s="712" t="s">
        <v>126</v>
      </c>
      <c r="B8" s="712"/>
      <c r="C8" s="712"/>
      <c r="D8" s="712"/>
      <c r="E8" s="712"/>
      <c r="F8" s="712"/>
    </row>
    <row r="9" spans="1:6" ht="20.25" customHeight="1">
      <c r="A9" s="708" t="s">
        <v>125</v>
      </c>
      <c r="B9" s="708"/>
      <c r="C9" s="708"/>
      <c r="D9" s="708"/>
      <c r="E9" s="708"/>
      <c r="F9" s="708"/>
    </row>
    <row r="10" spans="1:6" ht="72" customHeight="1">
      <c r="A10" s="712" t="s">
        <v>124</v>
      </c>
      <c r="B10" s="712"/>
      <c r="C10" s="712"/>
      <c r="D10" s="712"/>
      <c r="E10" s="712"/>
      <c r="F10" s="712"/>
    </row>
    <row r="11" spans="1:6" ht="19.5" customHeight="1">
      <c r="A11" s="712" t="s">
        <v>123</v>
      </c>
      <c r="B11" s="712"/>
      <c r="C11" s="712"/>
      <c r="D11" s="712"/>
      <c r="E11" s="712"/>
      <c r="F11" s="712"/>
    </row>
    <row r="12" spans="1:6" ht="39.75" customHeight="1">
      <c r="A12" s="712" t="s">
        <v>122</v>
      </c>
      <c r="B12" s="712"/>
      <c r="C12" s="712"/>
      <c r="D12" s="712"/>
      <c r="E12" s="712"/>
      <c r="F12" s="712"/>
    </row>
    <row r="13" spans="1:6" ht="19.5" customHeight="1">
      <c r="A13" s="708" t="s">
        <v>121</v>
      </c>
      <c r="B13" s="708"/>
      <c r="C13" s="708"/>
      <c r="D13" s="708"/>
      <c r="E13" s="708"/>
      <c r="F13" s="708"/>
    </row>
    <row r="14" spans="1:6" ht="21" customHeight="1">
      <c r="A14" s="710" t="s">
        <v>120</v>
      </c>
      <c r="B14" s="710"/>
      <c r="C14" s="710"/>
      <c r="D14" s="710"/>
      <c r="E14" s="710"/>
      <c r="F14" s="710"/>
    </row>
    <row r="15" spans="1:6" ht="25.5" customHeight="1">
      <c r="A15" s="709" t="s">
        <v>119</v>
      </c>
      <c r="B15" s="709"/>
      <c r="C15" s="709"/>
      <c r="D15" s="709"/>
      <c r="E15" s="709"/>
      <c r="F15" s="709"/>
    </row>
    <row r="16" spans="1:6" ht="195.75" customHeight="1">
      <c r="A16" s="710" t="s">
        <v>118</v>
      </c>
      <c r="B16" s="710"/>
      <c r="C16" s="710"/>
      <c r="D16" s="710"/>
      <c r="E16" s="710"/>
      <c r="F16" s="710"/>
    </row>
    <row r="17" spans="1:6" ht="25.5" customHeight="1">
      <c r="A17" s="709" t="s">
        <v>117</v>
      </c>
      <c r="B17" s="709"/>
      <c r="C17" s="709"/>
      <c r="D17" s="709"/>
      <c r="E17" s="709"/>
      <c r="F17" s="709"/>
    </row>
    <row r="18" spans="1:6" ht="21.75" customHeight="1">
      <c r="A18" s="710" t="s">
        <v>116</v>
      </c>
      <c r="B18" s="710"/>
      <c r="C18" s="710"/>
      <c r="D18" s="710"/>
      <c r="E18" s="710"/>
      <c r="F18" s="710"/>
    </row>
    <row r="19" spans="1:6" ht="51" customHeight="1">
      <c r="A19" s="710" t="s">
        <v>115</v>
      </c>
      <c r="B19" s="710"/>
      <c r="C19" s="710"/>
      <c r="D19" s="710"/>
      <c r="E19" s="710"/>
      <c r="F19" s="710"/>
    </row>
    <row r="20" spans="1:6" ht="79.5" customHeight="1">
      <c r="A20" s="707" t="s">
        <v>114</v>
      </c>
      <c r="B20" s="707"/>
      <c r="C20" s="707" t="s">
        <v>113</v>
      </c>
      <c r="D20" s="707"/>
      <c r="E20" s="707" t="s">
        <v>112</v>
      </c>
      <c r="F20" s="707"/>
    </row>
    <row r="21" spans="1:6" ht="111.75" customHeight="1">
      <c r="A21" s="716" t="s">
        <v>594</v>
      </c>
      <c r="B21" s="717"/>
      <c r="C21" s="689"/>
      <c r="D21" s="689"/>
      <c r="E21" s="689" t="s">
        <v>111</v>
      </c>
      <c r="F21" s="689"/>
    </row>
    <row r="22" spans="1:6" ht="16.5" customHeight="1">
      <c r="A22" s="708" t="s">
        <v>110</v>
      </c>
      <c r="B22" s="708"/>
      <c r="C22" s="708"/>
      <c r="D22" s="708"/>
      <c r="E22" s="708"/>
      <c r="F22" s="708"/>
    </row>
    <row r="23" spans="1:6" ht="21.75" customHeight="1">
      <c r="A23" s="718" t="s">
        <v>109</v>
      </c>
      <c r="B23" s="719"/>
      <c r="C23" s="719"/>
      <c r="D23" s="719"/>
      <c r="E23" s="719"/>
      <c r="F23" s="720"/>
    </row>
    <row r="24" spans="1:6">
      <c r="A24" s="708" t="s">
        <v>108</v>
      </c>
      <c r="B24" s="708"/>
      <c r="C24" s="708"/>
      <c r="D24" s="708"/>
      <c r="E24" s="708"/>
      <c r="F24" s="708"/>
    </row>
    <row r="25" spans="1:6" s="10" customFormat="1" ht="129.75" customHeight="1">
      <c r="A25" s="710" t="s">
        <v>107</v>
      </c>
      <c r="B25" s="710"/>
      <c r="C25" s="710"/>
      <c r="D25" s="710"/>
      <c r="E25" s="710"/>
      <c r="F25" s="710"/>
    </row>
    <row r="26" spans="1:6">
      <c r="A26" s="708" t="s">
        <v>106</v>
      </c>
      <c r="B26" s="708"/>
      <c r="C26" s="708"/>
      <c r="D26" s="708"/>
      <c r="E26" s="708"/>
      <c r="F26" s="708"/>
    </row>
    <row r="27" spans="1:6" ht="25.5" customHeight="1">
      <c r="A27" s="710" t="s">
        <v>105</v>
      </c>
      <c r="B27" s="710"/>
      <c r="C27" s="710"/>
      <c r="D27" s="710"/>
      <c r="E27" s="710"/>
      <c r="F27" s="710"/>
    </row>
    <row r="28" spans="1:6" ht="20.25" customHeight="1">
      <c r="A28" s="708" t="s">
        <v>104</v>
      </c>
      <c r="B28" s="708"/>
      <c r="C28" s="708"/>
      <c r="D28" s="708"/>
      <c r="E28" s="708"/>
      <c r="F28" s="708"/>
    </row>
    <row r="29" spans="1:6" ht="24" customHeight="1">
      <c r="A29" s="713" t="s">
        <v>103</v>
      </c>
      <c r="B29" s="714"/>
      <c r="C29" s="714"/>
      <c r="D29" s="714"/>
      <c r="E29" s="714"/>
      <c r="F29" s="715"/>
    </row>
    <row r="30" spans="1:6" ht="48.75" customHeight="1">
      <c r="A30" s="262" t="s">
        <v>102</v>
      </c>
      <c r="B30" s="105" t="s">
        <v>101</v>
      </c>
      <c r="C30" s="105" t="s">
        <v>100</v>
      </c>
      <c r="D30" s="105" t="s">
        <v>1</v>
      </c>
      <c r="E30" s="105" t="s">
        <v>21</v>
      </c>
      <c r="F30" s="589" t="s">
        <v>595</v>
      </c>
    </row>
    <row r="31" spans="1:6" ht="48" customHeight="1">
      <c r="A31" s="260" t="s">
        <v>59</v>
      </c>
      <c r="B31" s="241" t="s">
        <v>98</v>
      </c>
      <c r="C31" s="91"/>
      <c r="D31" s="91"/>
      <c r="E31" s="91"/>
      <c r="F31" s="91"/>
    </row>
    <row r="32" spans="1:6" ht="17.25" customHeight="1">
      <c r="A32" s="91"/>
      <c r="B32" s="91"/>
      <c r="C32" s="91"/>
      <c r="D32" s="91"/>
      <c r="E32" s="91"/>
      <c r="F32" s="91"/>
    </row>
    <row r="33" spans="1:6">
      <c r="A33" s="259" t="s">
        <v>97</v>
      </c>
      <c r="B33" s="257" t="s">
        <v>95</v>
      </c>
      <c r="C33" s="257" t="s">
        <v>0</v>
      </c>
      <c r="D33" s="257" t="s">
        <v>1</v>
      </c>
      <c r="E33" s="257" t="s">
        <v>21</v>
      </c>
      <c r="F33" s="257"/>
    </row>
    <row r="34" spans="1:6">
      <c r="A34" s="91"/>
      <c r="B34" s="241" t="s">
        <v>92</v>
      </c>
      <c r="C34" s="263">
        <v>22652.5</v>
      </c>
      <c r="D34" s="263">
        <v>12919.7</v>
      </c>
      <c r="E34" s="263">
        <v>8136.5</v>
      </c>
      <c r="F34" s="241" t="s">
        <v>21</v>
      </c>
    </row>
    <row r="35" spans="1:6">
      <c r="A35" s="91"/>
      <c r="B35" s="241" t="s">
        <v>92</v>
      </c>
      <c r="C35" s="91"/>
      <c r="D35" s="91"/>
      <c r="E35" s="91"/>
      <c r="F35" s="241"/>
    </row>
    <row r="36" spans="1:6" ht="17.25" customHeight="1">
      <c r="A36" s="258" t="s">
        <v>96</v>
      </c>
      <c r="B36" s="257" t="s">
        <v>95</v>
      </c>
      <c r="C36" s="257" t="s">
        <v>0</v>
      </c>
      <c r="D36" s="257" t="s">
        <v>1</v>
      </c>
      <c r="E36" s="257" t="s">
        <v>21</v>
      </c>
      <c r="F36" s="257"/>
    </row>
    <row r="37" spans="1:6" ht="20.25" customHeight="1">
      <c r="A37" s="91" t="s">
        <v>94</v>
      </c>
      <c r="B37" s="241" t="s">
        <v>92</v>
      </c>
      <c r="C37" s="256">
        <f>C34</f>
        <v>22652.5</v>
      </c>
      <c r="D37" s="256">
        <f>D34</f>
        <v>12919.7</v>
      </c>
      <c r="E37" s="256">
        <f>E34</f>
        <v>8136.5</v>
      </c>
      <c r="F37" s="241" t="s">
        <v>21</v>
      </c>
    </row>
    <row r="38" spans="1:6">
      <c r="A38" s="91" t="s">
        <v>93</v>
      </c>
      <c r="B38" s="241" t="s">
        <v>92</v>
      </c>
      <c r="C38" s="241" t="s">
        <v>92</v>
      </c>
      <c r="D38" s="241"/>
      <c r="E38" s="241" t="s">
        <v>92</v>
      </c>
      <c r="F38" s="241" t="s">
        <v>92</v>
      </c>
    </row>
    <row r="39" spans="1:6">
      <c r="A39" s="91"/>
      <c r="B39" s="241" t="s">
        <v>92</v>
      </c>
      <c r="C39" s="91"/>
      <c r="D39" s="91"/>
      <c r="E39" s="91"/>
      <c r="F39" s="91"/>
    </row>
    <row r="40" spans="1:6" ht="36" customHeight="1">
      <c r="A40" s="591" t="s">
        <v>549</v>
      </c>
      <c r="B40" s="241" t="s">
        <v>92</v>
      </c>
      <c r="C40" s="571">
        <f>C37</f>
        <v>22652.5</v>
      </c>
      <c r="D40" s="571">
        <f t="shared" ref="D40:E40" si="0">D37</f>
        <v>12919.7</v>
      </c>
      <c r="E40" s="571">
        <f t="shared" si="0"/>
        <v>8136.5</v>
      </c>
      <c r="F40" s="91"/>
    </row>
    <row r="41" spans="1:6" ht="18.75" customHeight="1">
      <c r="A41" s="708" t="s">
        <v>91</v>
      </c>
      <c r="B41" s="708"/>
      <c r="C41" s="708"/>
      <c r="D41" s="708"/>
      <c r="E41" s="708"/>
      <c r="F41" s="708"/>
    </row>
    <row r="42" spans="1:6">
      <c r="A42" s="710"/>
      <c r="B42" s="710"/>
      <c r="C42" s="710"/>
      <c r="D42" s="710"/>
      <c r="E42" s="710"/>
      <c r="F42" s="710"/>
    </row>
    <row r="43" spans="1:6" ht="20.25" customHeight="1">
      <c r="A43" s="708" t="s">
        <v>90</v>
      </c>
      <c r="B43" s="708"/>
      <c r="C43" s="708"/>
      <c r="D43" s="708"/>
      <c r="E43" s="708"/>
      <c r="F43" s="708"/>
    </row>
    <row r="44" spans="1:6">
      <c r="A44" s="710"/>
      <c r="B44" s="710"/>
      <c r="C44" s="710"/>
      <c r="D44" s="710"/>
      <c r="E44" s="710"/>
      <c r="F44" s="710"/>
    </row>
    <row r="45" spans="1:6">
      <c r="A45" s="708" t="s">
        <v>89</v>
      </c>
      <c r="B45" s="708"/>
      <c r="C45" s="708"/>
      <c r="D45" s="708"/>
      <c r="E45" s="708"/>
      <c r="F45" s="708"/>
    </row>
    <row r="46" spans="1:6">
      <c r="A46" s="710"/>
      <c r="B46" s="710"/>
      <c r="C46" s="710"/>
      <c r="D46" s="710"/>
      <c r="E46" s="710"/>
      <c r="F46" s="710"/>
    </row>
    <row r="48" spans="1:6" ht="15.75">
      <c r="A48" s="253"/>
      <c r="B48" s="253"/>
      <c r="C48" s="253"/>
      <c r="D48" s="253"/>
    </row>
  </sheetData>
  <mergeCells count="37">
    <mergeCell ref="A27:F27"/>
    <mergeCell ref="A21:B21"/>
    <mergeCell ref="C21:D21"/>
    <mergeCell ref="E21:F21"/>
    <mergeCell ref="A22:F22"/>
    <mergeCell ref="A26:F26"/>
    <mergeCell ref="A23:F23"/>
    <mergeCell ref="A8:F8"/>
    <mergeCell ref="A45:F45"/>
    <mergeCell ref="A46:F46"/>
    <mergeCell ref="A28:F28"/>
    <mergeCell ref="A41:F41"/>
    <mergeCell ref="A42:F42"/>
    <mergeCell ref="A43:F43"/>
    <mergeCell ref="A44:F44"/>
    <mergeCell ref="A29:F29"/>
    <mergeCell ref="A10:F10"/>
    <mergeCell ref="A11:F11"/>
    <mergeCell ref="A12:F12"/>
    <mergeCell ref="A13:F13"/>
    <mergeCell ref="A14:F14"/>
    <mergeCell ref="A25:F25"/>
    <mergeCell ref="A24:F24"/>
    <mergeCell ref="A2:F2"/>
    <mergeCell ref="A4:F4"/>
    <mergeCell ref="A5:F5"/>
    <mergeCell ref="A6:F6"/>
    <mergeCell ref="A7:F7"/>
    <mergeCell ref="A20:B20"/>
    <mergeCell ref="C20:D20"/>
    <mergeCell ref="E20:F20"/>
    <mergeCell ref="A9:F9"/>
    <mergeCell ref="A15:F15"/>
    <mergeCell ref="A16:F16"/>
    <mergeCell ref="A17:F17"/>
    <mergeCell ref="A18:F18"/>
    <mergeCell ref="A19:F19"/>
  </mergeCells>
  <pageMargins left="0.24" right="0.16" top="0.28999999999999998" bottom="0.2" header="0.2" footer="0.2"/>
  <pageSetup paperSize="9" scale="80"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55"/>
  <sheetViews>
    <sheetView view="pageBreakPreview" topLeftCell="A4" zoomScale="90" zoomScaleNormal="100" zoomScaleSheetLayoutView="90" workbookViewId="0">
      <selection activeCell="D28" sqref="D28:F28"/>
    </sheetView>
  </sheetViews>
  <sheetFormatPr defaultRowHeight="15"/>
  <cols>
    <col min="1" max="1" width="46.42578125" customWidth="1"/>
    <col min="2" max="2" width="11.85546875" customWidth="1"/>
    <col min="3" max="3" width="13.5703125" customWidth="1"/>
    <col min="4" max="4" width="13.42578125" customWidth="1"/>
    <col min="5" max="5" width="11" customWidth="1"/>
    <col min="6" max="6" width="14.42578125" customWidth="1"/>
  </cols>
  <sheetData>
    <row r="1" spans="1:6" ht="26.25" customHeight="1">
      <c r="A1" s="711" t="s">
        <v>131</v>
      </c>
      <c r="B1" s="711"/>
      <c r="C1" s="711"/>
      <c r="D1" s="711"/>
      <c r="E1" s="711"/>
      <c r="F1" s="711"/>
    </row>
    <row r="3" spans="1:6" ht="22.5" customHeight="1">
      <c r="A3" s="708" t="s">
        <v>130</v>
      </c>
      <c r="B3" s="708"/>
      <c r="C3" s="708"/>
      <c r="D3" s="708"/>
      <c r="E3" s="708"/>
      <c r="F3" s="708"/>
    </row>
    <row r="4" spans="1:6" ht="25.5" customHeight="1">
      <c r="A4" s="721" t="s">
        <v>185</v>
      </c>
      <c r="B4" s="722"/>
      <c r="C4" s="722"/>
      <c r="D4" s="722"/>
      <c r="E4" s="722"/>
      <c r="F4" s="723"/>
    </row>
    <row r="5" spans="1:6" ht="21.75" customHeight="1">
      <c r="A5" s="721" t="s">
        <v>184</v>
      </c>
      <c r="B5" s="722"/>
      <c r="C5" s="722"/>
      <c r="D5" s="722"/>
      <c r="E5" s="722"/>
      <c r="F5" s="723"/>
    </row>
    <row r="6" spans="1:6">
      <c r="A6" s="721" t="s">
        <v>183</v>
      </c>
      <c r="B6" s="722"/>
      <c r="C6" s="722"/>
      <c r="D6" s="722"/>
      <c r="E6" s="722"/>
      <c r="F6" s="723"/>
    </row>
    <row r="7" spans="1:6">
      <c r="A7" s="724" t="s">
        <v>182</v>
      </c>
      <c r="B7" s="725"/>
      <c r="C7" s="725"/>
      <c r="D7" s="725"/>
      <c r="E7" s="725"/>
      <c r="F7" s="726"/>
    </row>
    <row r="8" spans="1:6" ht="20.25" customHeight="1">
      <c r="A8" s="708" t="s">
        <v>181</v>
      </c>
      <c r="B8" s="708"/>
      <c r="C8" s="708"/>
      <c r="D8" s="708"/>
      <c r="E8" s="708"/>
      <c r="F8" s="708"/>
    </row>
    <row r="9" spans="1:6" ht="27" customHeight="1">
      <c r="A9" s="721" t="s">
        <v>180</v>
      </c>
      <c r="B9" s="722"/>
      <c r="C9" s="722"/>
      <c r="D9" s="722"/>
      <c r="E9" s="722"/>
      <c r="F9" s="723"/>
    </row>
    <row r="10" spans="1:6">
      <c r="A10" s="721" t="s">
        <v>600</v>
      </c>
      <c r="B10" s="722"/>
      <c r="C10" s="722"/>
      <c r="D10" s="722"/>
      <c r="E10" s="722"/>
      <c r="F10" s="723"/>
    </row>
    <row r="11" spans="1:6" ht="39.75" customHeight="1">
      <c r="A11" s="721" t="s">
        <v>179</v>
      </c>
      <c r="B11" s="722"/>
      <c r="C11" s="722"/>
      <c r="D11" s="722"/>
      <c r="E11" s="722"/>
      <c r="F11" s="723"/>
    </row>
    <row r="12" spans="1:6" ht="22.5" customHeight="1">
      <c r="A12" s="708" t="s">
        <v>123</v>
      </c>
      <c r="B12" s="708"/>
      <c r="C12" s="708"/>
      <c r="D12" s="708"/>
      <c r="E12" s="708"/>
      <c r="F12" s="708"/>
    </row>
    <row r="13" spans="1:6" ht="28.5" customHeight="1">
      <c r="A13" s="721" t="s">
        <v>178</v>
      </c>
      <c r="B13" s="722"/>
      <c r="C13" s="722"/>
      <c r="D13" s="722"/>
      <c r="E13" s="722"/>
      <c r="F13" s="723"/>
    </row>
    <row r="14" spans="1:6">
      <c r="A14" s="721" t="s">
        <v>177</v>
      </c>
      <c r="B14" s="722"/>
      <c r="C14" s="722"/>
      <c r="D14" s="722"/>
      <c r="E14" s="722"/>
      <c r="F14" s="723"/>
    </row>
    <row r="15" spans="1:6" ht="22.5" customHeight="1">
      <c r="A15" s="721" t="s">
        <v>176</v>
      </c>
      <c r="B15" s="722"/>
      <c r="C15" s="722"/>
      <c r="D15" s="722"/>
      <c r="E15" s="722"/>
      <c r="F15" s="723"/>
    </row>
    <row r="16" spans="1:6" ht="23.25" customHeight="1">
      <c r="A16" s="736" t="s">
        <v>175</v>
      </c>
      <c r="B16" s="737"/>
      <c r="C16" s="737"/>
      <c r="D16" s="737"/>
      <c r="E16" s="737"/>
      <c r="F16" s="738"/>
    </row>
    <row r="17" spans="1:6" ht="18.75" customHeight="1">
      <c r="A17" s="739" t="s">
        <v>174</v>
      </c>
      <c r="B17" s="740"/>
      <c r="C17" s="740"/>
      <c r="D17" s="740"/>
      <c r="E17" s="740"/>
      <c r="F17" s="741"/>
    </row>
    <row r="18" spans="1:6" ht="25.5" customHeight="1">
      <c r="A18" s="721" t="s">
        <v>173</v>
      </c>
      <c r="B18" s="722"/>
      <c r="C18" s="722"/>
      <c r="D18" s="722"/>
      <c r="E18" s="722"/>
      <c r="F18" s="723"/>
    </row>
    <row r="19" spans="1:6" ht="60.75" customHeight="1">
      <c r="A19" s="721" t="s">
        <v>172</v>
      </c>
      <c r="B19" s="722"/>
      <c r="C19" s="722"/>
      <c r="D19" s="722"/>
      <c r="E19" s="722"/>
      <c r="F19" s="723"/>
    </row>
    <row r="20" spans="1:6" ht="28.5" customHeight="1">
      <c r="A20" s="727" t="s">
        <v>171</v>
      </c>
      <c r="B20" s="728"/>
      <c r="C20" s="728"/>
      <c r="D20" s="728"/>
      <c r="E20" s="728"/>
      <c r="F20" s="729"/>
    </row>
    <row r="21" spans="1:6" ht="21" customHeight="1">
      <c r="A21" s="721" t="s">
        <v>170</v>
      </c>
      <c r="B21" s="722"/>
      <c r="C21" s="722"/>
      <c r="D21" s="722"/>
      <c r="E21" s="722"/>
      <c r="F21" s="723"/>
    </row>
    <row r="22" spans="1:6" ht="20.25" customHeight="1">
      <c r="A22" s="727" t="s">
        <v>169</v>
      </c>
      <c r="B22" s="728"/>
      <c r="C22" s="728"/>
      <c r="D22" s="728"/>
      <c r="E22" s="728"/>
      <c r="F22" s="729"/>
    </row>
    <row r="23" spans="1:6" ht="23.25" customHeight="1">
      <c r="A23" s="730" t="s">
        <v>168</v>
      </c>
      <c r="B23" s="731"/>
      <c r="C23" s="731"/>
      <c r="D23" s="731"/>
      <c r="E23" s="731"/>
      <c r="F23" s="732"/>
    </row>
    <row r="24" spans="1:6" ht="9.75" customHeight="1">
      <c r="A24" s="733"/>
      <c r="B24" s="734"/>
      <c r="C24" s="734"/>
      <c r="D24" s="734"/>
      <c r="E24" s="734"/>
      <c r="F24" s="735"/>
    </row>
    <row r="25" spans="1:6" ht="93.75" customHeight="1">
      <c r="A25" s="299" t="s">
        <v>167</v>
      </c>
      <c r="B25" s="748" t="s">
        <v>166</v>
      </c>
      <c r="C25" s="749"/>
      <c r="D25" s="748" t="s">
        <v>165</v>
      </c>
      <c r="E25" s="753"/>
      <c r="F25" s="749"/>
    </row>
    <row r="26" spans="1:6" ht="25.5" customHeight="1">
      <c r="A26" s="277"/>
      <c r="B26" s="276"/>
      <c r="C26" s="275"/>
      <c r="D26" s="750" t="s">
        <v>164</v>
      </c>
      <c r="E26" s="751"/>
      <c r="F26" s="752"/>
    </row>
    <row r="27" spans="1:6" ht="20.25" customHeight="1">
      <c r="A27" s="274"/>
      <c r="B27" s="273"/>
      <c r="C27" s="272"/>
      <c r="D27" s="750" t="s">
        <v>163</v>
      </c>
      <c r="E27" s="751"/>
      <c r="F27" s="752"/>
    </row>
    <row r="28" spans="1:6" ht="70.5" customHeight="1">
      <c r="A28" s="271" t="s">
        <v>162</v>
      </c>
      <c r="B28" s="270"/>
      <c r="C28" s="269"/>
      <c r="D28" s="745" t="s">
        <v>161</v>
      </c>
      <c r="E28" s="746"/>
      <c r="F28" s="747"/>
    </row>
    <row r="29" spans="1:6">
      <c r="A29" s="721"/>
      <c r="B29" s="722"/>
      <c r="C29" s="722"/>
      <c r="D29" s="722"/>
      <c r="E29" s="722"/>
      <c r="F29" s="723"/>
    </row>
    <row r="30" spans="1:6" ht="23.25" customHeight="1">
      <c r="A30" s="708" t="s">
        <v>160</v>
      </c>
      <c r="B30" s="708"/>
      <c r="C30" s="708"/>
      <c r="D30" s="708"/>
      <c r="E30" s="708"/>
      <c r="F30" s="708"/>
    </row>
    <row r="31" spans="1:6" ht="62.25" customHeight="1">
      <c r="A31" s="710" t="s">
        <v>159</v>
      </c>
      <c r="B31" s="710"/>
      <c r="C31" s="710"/>
      <c r="D31" s="710"/>
      <c r="E31" s="710"/>
      <c r="F31" s="710"/>
    </row>
    <row r="32" spans="1:6" ht="21.75" customHeight="1">
      <c r="A32" s="708" t="s">
        <v>158</v>
      </c>
      <c r="B32" s="708"/>
      <c r="C32" s="708"/>
      <c r="D32" s="708"/>
      <c r="E32" s="708"/>
      <c r="F32" s="708"/>
    </row>
    <row r="33" spans="1:6" ht="19.5" customHeight="1">
      <c r="A33" s="708" t="s">
        <v>157</v>
      </c>
      <c r="B33" s="708"/>
      <c r="C33" s="708"/>
      <c r="D33" s="708"/>
      <c r="E33" s="708"/>
      <c r="F33" s="708"/>
    </row>
    <row r="34" spans="1:6" ht="54" customHeight="1">
      <c r="A34" s="710" t="s">
        <v>156</v>
      </c>
      <c r="B34" s="710"/>
      <c r="C34" s="710"/>
      <c r="D34" s="710"/>
      <c r="E34" s="710"/>
      <c r="F34" s="710"/>
    </row>
    <row r="35" spans="1:6" ht="27" customHeight="1">
      <c r="A35" s="708" t="s">
        <v>155</v>
      </c>
      <c r="B35" s="708"/>
      <c r="C35" s="708"/>
      <c r="D35" s="708"/>
      <c r="E35" s="708"/>
      <c r="F35" s="708"/>
    </row>
    <row r="36" spans="1:6" ht="52.5" customHeight="1">
      <c r="A36" s="710" t="s">
        <v>154</v>
      </c>
      <c r="B36" s="710"/>
      <c r="C36" s="710"/>
      <c r="D36" s="710"/>
      <c r="E36" s="710"/>
      <c r="F36" s="710"/>
    </row>
    <row r="37" spans="1:6" ht="43.5" customHeight="1">
      <c r="A37" s="573" t="s">
        <v>102</v>
      </c>
      <c r="B37" s="574" t="s">
        <v>101</v>
      </c>
      <c r="C37" s="574" t="s">
        <v>100</v>
      </c>
      <c r="D37" s="574" t="s">
        <v>1</v>
      </c>
      <c r="E37" s="574" t="s">
        <v>21</v>
      </c>
      <c r="F37" s="279" t="s">
        <v>99</v>
      </c>
    </row>
    <row r="38" spans="1:6">
      <c r="A38" s="91"/>
      <c r="B38" s="91"/>
      <c r="C38" s="91"/>
      <c r="D38" s="91"/>
      <c r="E38" s="91"/>
      <c r="F38" s="91"/>
    </row>
    <row r="39" spans="1:6" ht="43.5" customHeight="1">
      <c r="A39" s="259" t="s">
        <v>153</v>
      </c>
      <c r="B39" s="574" t="s">
        <v>95</v>
      </c>
      <c r="C39" s="574" t="s">
        <v>100</v>
      </c>
      <c r="D39" s="574" t="s">
        <v>1</v>
      </c>
      <c r="E39" s="574" t="s">
        <v>21</v>
      </c>
      <c r="F39" s="279" t="s">
        <v>148</v>
      </c>
    </row>
    <row r="40" spans="1:6" ht="51" customHeight="1">
      <c r="A40" s="91" t="s">
        <v>152</v>
      </c>
      <c r="B40" s="241"/>
      <c r="C40" s="241">
        <v>6379280</v>
      </c>
      <c r="D40" s="241">
        <v>3050960</v>
      </c>
      <c r="E40" s="91"/>
      <c r="F40" s="241">
        <v>2022</v>
      </c>
    </row>
    <row r="41" spans="1:6" ht="35.25" customHeight="1">
      <c r="A41" s="91" t="s">
        <v>151</v>
      </c>
      <c r="B41" s="241"/>
      <c r="C41" s="241">
        <v>624100</v>
      </c>
      <c r="D41" s="241"/>
      <c r="E41" s="91"/>
      <c r="F41" s="241">
        <v>2021</v>
      </c>
    </row>
    <row r="42" spans="1:6" ht="39.75" customHeight="1">
      <c r="A42" s="91" t="s">
        <v>150</v>
      </c>
      <c r="B42" s="241"/>
      <c r="C42" s="241"/>
      <c r="D42" s="241">
        <v>416000</v>
      </c>
      <c r="E42" s="91"/>
      <c r="F42" s="241">
        <v>2022</v>
      </c>
    </row>
    <row r="43" spans="1:6" ht="27" customHeight="1">
      <c r="A43" s="91" t="s">
        <v>3</v>
      </c>
      <c r="B43" s="241"/>
      <c r="C43" s="241">
        <f>C40+C41+C42</f>
        <v>7003380</v>
      </c>
      <c r="D43" s="241">
        <f>D40+D41+D42</f>
        <v>3466960</v>
      </c>
      <c r="E43" s="241"/>
      <c r="F43" s="241"/>
    </row>
    <row r="44" spans="1:6" ht="48" customHeight="1">
      <c r="A44" s="573" t="s">
        <v>149</v>
      </c>
      <c r="B44" s="574" t="s">
        <v>95</v>
      </c>
      <c r="C44" s="574" t="s">
        <v>100</v>
      </c>
      <c r="D44" s="574" t="s">
        <v>1</v>
      </c>
      <c r="E44" s="574" t="s">
        <v>21</v>
      </c>
      <c r="F44" s="279" t="s">
        <v>148</v>
      </c>
    </row>
    <row r="45" spans="1:6" ht="21" customHeight="1">
      <c r="A45" s="91" t="s">
        <v>94</v>
      </c>
      <c r="B45" s="241"/>
      <c r="C45" s="256">
        <v>7003.38</v>
      </c>
      <c r="D45" s="256">
        <v>3466.96</v>
      </c>
      <c r="E45" s="241"/>
      <c r="F45" s="241">
        <v>2022</v>
      </c>
    </row>
    <row r="46" spans="1:6" ht="19.5" customHeight="1">
      <c r="A46" s="91" t="s">
        <v>93</v>
      </c>
      <c r="B46" s="241" t="s">
        <v>92</v>
      </c>
      <c r="C46" s="241" t="s">
        <v>92</v>
      </c>
      <c r="D46" s="241" t="s">
        <v>92</v>
      </c>
      <c r="E46" s="241" t="s">
        <v>92</v>
      </c>
      <c r="F46" s="241" t="s">
        <v>92</v>
      </c>
    </row>
    <row r="47" spans="1:6">
      <c r="A47" s="91"/>
      <c r="B47" s="241" t="s">
        <v>92</v>
      </c>
      <c r="C47" s="241"/>
      <c r="D47" s="241"/>
      <c r="E47" s="91"/>
      <c r="F47" s="241"/>
    </row>
    <row r="48" spans="1:6" ht="34.5" customHeight="1">
      <c r="A48" s="307" t="s">
        <v>549</v>
      </c>
      <c r="B48" s="241"/>
      <c r="C48" s="255">
        <f>C45</f>
        <v>7003.38</v>
      </c>
      <c r="D48" s="255">
        <f>D45</f>
        <v>3466.96</v>
      </c>
      <c r="E48" s="346"/>
      <c r="F48" s="255">
        <f>C48+D48</f>
        <v>10470.34</v>
      </c>
    </row>
    <row r="49" spans="1:6" ht="22.5" customHeight="1">
      <c r="A49" s="708" t="s">
        <v>91</v>
      </c>
      <c r="B49" s="708"/>
      <c r="C49" s="708"/>
      <c r="D49" s="708"/>
      <c r="E49" s="708"/>
      <c r="F49" s="708"/>
    </row>
    <row r="50" spans="1:6" ht="27.75" customHeight="1">
      <c r="A50" s="710" t="s">
        <v>147</v>
      </c>
      <c r="B50" s="710"/>
      <c r="C50" s="710"/>
      <c r="D50" s="710"/>
      <c r="E50" s="710"/>
      <c r="F50" s="710"/>
    </row>
    <row r="51" spans="1:6" ht="27" customHeight="1">
      <c r="A51" s="708" t="s">
        <v>146</v>
      </c>
      <c r="B51" s="708"/>
      <c r="C51" s="708"/>
      <c r="D51" s="708"/>
      <c r="E51" s="708"/>
      <c r="F51" s="708"/>
    </row>
    <row r="52" spans="1:6" ht="20.25" customHeight="1">
      <c r="A52" s="710" t="s">
        <v>145</v>
      </c>
      <c r="B52" s="710"/>
      <c r="C52" s="710"/>
      <c r="D52" s="710"/>
      <c r="E52" s="710"/>
      <c r="F52" s="710"/>
    </row>
    <row r="53" spans="1:6" ht="18.75" customHeight="1">
      <c r="A53" s="710"/>
      <c r="B53" s="710"/>
      <c r="C53" s="710"/>
      <c r="D53" s="710"/>
      <c r="E53" s="710"/>
      <c r="F53" s="710"/>
    </row>
    <row r="54" spans="1:6" ht="16.5" customHeight="1">
      <c r="A54" s="708" t="s">
        <v>144</v>
      </c>
      <c r="B54" s="708"/>
      <c r="C54" s="708"/>
      <c r="D54" s="708"/>
      <c r="E54" s="708"/>
      <c r="F54" s="708"/>
    </row>
    <row r="55" spans="1:6">
      <c r="A55" s="742"/>
      <c r="B55" s="743"/>
      <c r="C55" s="743"/>
      <c r="D55" s="743"/>
      <c r="E55" s="743"/>
      <c r="F55" s="744"/>
    </row>
  </sheetData>
  <mergeCells count="43">
    <mergeCell ref="A54:F54"/>
    <mergeCell ref="A55:F55"/>
    <mergeCell ref="D28:F28"/>
    <mergeCell ref="B25:C25"/>
    <mergeCell ref="D27:F27"/>
    <mergeCell ref="D26:F26"/>
    <mergeCell ref="D25:F25"/>
    <mergeCell ref="A53:F53"/>
    <mergeCell ref="A18:F18"/>
    <mergeCell ref="A19:F19"/>
    <mergeCell ref="A11:F11"/>
    <mergeCell ref="A51:F51"/>
    <mergeCell ref="A52:F52"/>
    <mergeCell ref="A49:F49"/>
    <mergeCell ref="A50:F50"/>
    <mergeCell ref="A16:F16"/>
    <mergeCell ref="A17:F17"/>
    <mergeCell ref="A12:F12"/>
    <mergeCell ref="A13:F13"/>
    <mergeCell ref="A14:F14"/>
    <mergeCell ref="A1:F1"/>
    <mergeCell ref="A33:F33"/>
    <mergeCell ref="A34:F34"/>
    <mergeCell ref="A35:F35"/>
    <mergeCell ref="A36:F36"/>
    <mergeCell ref="A20:F20"/>
    <mergeCell ref="A21:F21"/>
    <mergeCell ref="A22:F22"/>
    <mergeCell ref="A23:F23"/>
    <mergeCell ref="A24:F24"/>
    <mergeCell ref="A10:F10"/>
    <mergeCell ref="A29:F29"/>
    <mergeCell ref="A30:F30"/>
    <mergeCell ref="A31:F31"/>
    <mergeCell ref="A32:F32"/>
    <mergeCell ref="A15:F15"/>
    <mergeCell ref="A8:F8"/>
    <mergeCell ref="A9:F9"/>
    <mergeCell ref="A3:F3"/>
    <mergeCell ref="A4:F4"/>
    <mergeCell ref="A5:F5"/>
    <mergeCell ref="A6:F6"/>
    <mergeCell ref="A7:F7"/>
  </mergeCells>
  <pageMargins left="0.2" right="0.21" top="0.43" bottom="0.41" header="0.23" footer="0.2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H45"/>
  <sheetViews>
    <sheetView topLeftCell="A31" workbookViewId="0">
      <selection activeCell="C23" sqref="C23:D23"/>
    </sheetView>
  </sheetViews>
  <sheetFormatPr defaultRowHeight="15"/>
  <cols>
    <col min="1" max="3" width="30" customWidth="1"/>
    <col min="4" max="4" width="23.85546875" customWidth="1"/>
    <col min="5" max="5" width="30" customWidth="1"/>
    <col min="6" max="6" width="22.42578125" customWidth="1"/>
  </cols>
  <sheetData>
    <row r="2" spans="1:6" ht="35.25" customHeight="1">
      <c r="A2" s="754"/>
      <c r="B2" s="754"/>
      <c r="C2" s="754"/>
      <c r="D2" s="754"/>
      <c r="E2" s="754"/>
      <c r="F2" s="754"/>
    </row>
    <row r="3" spans="1:6" ht="17.25">
      <c r="A3" s="711" t="s">
        <v>131</v>
      </c>
      <c r="B3" s="711"/>
      <c r="C3" s="711"/>
      <c r="D3" s="711"/>
      <c r="E3" s="711"/>
      <c r="F3" s="711"/>
    </row>
    <row r="4" spans="1:6" ht="78" customHeight="1">
      <c r="A4" s="758" t="s">
        <v>348</v>
      </c>
      <c r="B4" s="759"/>
      <c r="C4" s="759"/>
      <c r="D4" s="759"/>
      <c r="E4" s="759"/>
      <c r="F4" s="759"/>
    </row>
    <row r="6" spans="1:6">
      <c r="A6" s="708" t="s">
        <v>130</v>
      </c>
      <c r="B6" s="708"/>
      <c r="C6" s="708"/>
      <c r="D6" s="708"/>
      <c r="E6" s="708"/>
      <c r="F6" s="708"/>
    </row>
    <row r="7" spans="1:6" ht="28.5" customHeight="1">
      <c r="A7" s="710" t="s">
        <v>143</v>
      </c>
      <c r="B7" s="710"/>
      <c r="C7" s="710"/>
      <c r="D7" s="710"/>
      <c r="E7" s="710"/>
      <c r="F7" s="710"/>
    </row>
    <row r="8" spans="1:6" ht="36.75" customHeight="1">
      <c r="A8" s="710" t="s">
        <v>347</v>
      </c>
      <c r="B8" s="710"/>
      <c r="C8" s="710"/>
      <c r="D8" s="710"/>
      <c r="E8" s="710"/>
      <c r="F8" s="710"/>
    </row>
    <row r="9" spans="1:6" ht="20.25" customHeight="1">
      <c r="A9" s="708" t="s">
        <v>127</v>
      </c>
      <c r="B9" s="708"/>
      <c r="C9" s="708"/>
      <c r="D9" s="708"/>
      <c r="E9" s="708"/>
      <c r="F9" s="708"/>
    </row>
    <row r="10" spans="1:6" ht="37.5" customHeight="1">
      <c r="A10" s="710" t="s">
        <v>346</v>
      </c>
      <c r="B10" s="710"/>
      <c r="C10" s="710"/>
      <c r="D10" s="710"/>
      <c r="E10" s="710"/>
      <c r="F10" s="710"/>
    </row>
    <row r="11" spans="1:6" ht="20.25" customHeight="1">
      <c r="A11" s="757" t="s">
        <v>125</v>
      </c>
      <c r="B11" s="710"/>
      <c r="C11" s="710"/>
      <c r="D11" s="710"/>
      <c r="E11" s="710"/>
      <c r="F11" s="710"/>
    </row>
    <row r="12" spans="1:6" ht="33" customHeight="1">
      <c r="A12" s="710" t="s">
        <v>345</v>
      </c>
      <c r="B12" s="710"/>
      <c r="C12" s="710"/>
      <c r="D12" s="710"/>
      <c r="E12" s="710"/>
      <c r="F12" s="710"/>
    </row>
    <row r="13" spans="1:6" ht="32.25" customHeight="1">
      <c r="A13" s="708" t="s">
        <v>123</v>
      </c>
      <c r="B13" s="708"/>
      <c r="C13" s="708"/>
      <c r="D13" s="708"/>
      <c r="E13" s="708"/>
      <c r="F13" s="708"/>
    </row>
    <row r="14" spans="1:6" ht="32.25" customHeight="1">
      <c r="A14" s="757" t="s">
        <v>344</v>
      </c>
      <c r="B14" s="710"/>
      <c r="C14" s="710"/>
      <c r="D14" s="710"/>
      <c r="E14" s="710"/>
      <c r="F14" s="710"/>
    </row>
    <row r="15" spans="1:6" ht="19.5" customHeight="1">
      <c r="A15" s="710" t="s">
        <v>142</v>
      </c>
      <c r="B15" s="710"/>
      <c r="C15" s="710"/>
      <c r="D15" s="710"/>
      <c r="E15" s="710"/>
      <c r="F15" s="710"/>
    </row>
    <row r="16" spans="1:6">
      <c r="A16" s="757" t="s">
        <v>120</v>
      </c>
      <c r="B16" s="710"/>
      <c r="C16" s="710"/>
      <c r="D16" s="710"/>
      <c r="E16" s="710"/>
      <c r="F16" s="710"/>
    </row>
    <row r="17" spans="1:6" ht="25.5" customHeight="1">
      <c r="A17" s="709" t="s">
        <v>343</v>
      </c>
      <c r="B17" s="709"/>
      <c r="C17" s="709"/>
      <c r="D17" s="709"/>
      <c r="E17" s="709"/>
      <c r="F17" s="709"/>
    </row>
    <row r="18" spans="1:6" ht="18.75" customHeight="1">
      <c r="A18" s="757" t="s">
        <v>342</v>
      </c>
      <c r="B18" s="710"/>
      <c r="C18" s="710"/>
      <c r="D18" s="710"/>
      <c r="E18" s="710"/>
      <c r="F18" s="710"/>
    </row>
    <row r="19" spans="1:6" ht="57.75" customHeight="1">
      <c r="A19" s="709" t="s">
        <v>341</v>
      </c>
      <c r="B19" s="709"/>
      <c r="C19" s="709"/>
      <c r="D19" s="709"/>
      <c r="E19" s="709"/>
      <c r="F19" s="709"/>
    </row>
    <row r="20" spans="1:6" ht="14.25" customHeight="1">
      <c r="A20" s="757" t="s">
        <v>140</v>
      </c>
      <c r="B20" s="710"/>
      <c r="C20" s="710"/>
      <c r="D20" s="710"/>
      <c r="E20" s="710"/>
      <c r="F20" s="710"/>
    </row>
    <row r="21" spans="1:6" ht="60" customHeight="1">
      <c r="A21" s="710" t="s">
        <v>340</v>
      </c>
      <c r="B21" s="710"/>
      <c r="C21" s="710"/>
      <c r="D21" s="710"/>
      <c r="E21" s="710"/>
      <c r="F21" s="710"/>
    </row>
    <row r="22" spans="1:6" ht="63" customHeight="1">
      <c r="A22" s="756" t="s">
        <v>114</v>
      </c>
      <c r="B22" s="756"/>
      <c r="C22" s="756" t="s">
        <v>113</v>
      </c>
      <c r="D22" s="756"/>
      <c r="E22" s="756" t="s">
        <v>112</v>
      </c>
      <c r="F22" s="756"/>
    </row>
    <row r="23" spans="1:6" ht="236.25" customHeight="1">
      <c r="A23" s="689" t="s">
        <v>339</v>
      </c>
      <c r="B23" s="689"/>
      <c r="C23" s="689"/>
      <c r="D23" s="689"/>
      <c r="E23" s="689" t="s">
        <v>338</v>
      </c>
      <c r="F23" s="689"/>
    </row>
    <row r="24" spans="1:6" ht="26.25" customHeight="1">
      <c r="A24" s="689"/>
      <c r="B24" s="689"/>
      <c r="C24" s="689"/>
      <c r="D24" s="689"/>
      <c r="E24" s="689"/>
      <c r="F24" s="689"/>
    </row>
    <row r="25" spans="1:6">
      <c r="A25" s="708" t="s">
        <v>110</v>
      </c>
      <c r="B25" s="708"/>
      <c r="C25" s="708"/>
      <c r="D25" s="708"/>
      <c r="E25" s="708"/>
      <c r="F25" s="708"/>
    </row>
    <row r="26" spans="1:6" ht="27" customHeight="1">
      <c r="A26" s="710" t="s">
        <v>337</v>
      </c>
      <c r="B26" s="710"/>
      <c r="C26" s="710"/>
      <c r="D26" s="710"/>
      <c r="E26" s="710"/>
      <c r="F26" s="710"/>
    </row>
    <row r="27" spans="1:6">
      <c r="A27" s="708" t="s">
        <v>108</v>
      </c>
      <c r="B27" s="708"/>
      <c r="C27" s="708"/>
      <c r="D27" s="708"/>
      <c r="E27" s="708"/>
      <c r="F27" s="708"/>
    </row>
    <row r="28" spans="1:6" ht="28.5" customHeight="1">
      <c r="A28" s="710" t="s">
        <v>336</v>
      </c>
      <c r="B28" s="710"/>
      <c r="C28" s="710"/>
      <c r="D28" s="710"/>
      <c r="E28" s="710"/>
      <c r="F28" s="710"/>
    </row>
    <row r="29" spans="1:6">
      <c r="A29" s="708" t="s">
        <v>106</v>
      </c>
      <c r="B29" s="708"/>
      <c r="C29" s="708"/>
      <c r="D29" s="708"/>
      <c r="E29" s="708"/>
      <c r="F29" s="708"/>
    </row>
    <row r="30" spans="1:6" ht="42" customHeight="1">
      <c r="A30" s="710" t="s">
        <v>335</v>
      </c>
      <c r="B30" s="710"/>
      <c r="C30" s="710"/>
      <c r="D30" s="710"/>
      <c r="E30" s="710"/>
      <c r="F30" s="710"/>
    </row>
    <row r="31" spans="1:6">
      <c r="A31" s="708" t="s">
        <v>104</v>
      </c>
      <c r="B31" s="708"/>
      <c r="C31" s="708"/>
      <c r="D31" s="708"/>
      <c r="E31" s="708"/>
      <c r="F31" s="708"/>
    </row>
    <row r="32" spans="1:6" ht="44.25" customHeight="1">
      <c r="A32" s="710" t="s">
        <v>334</v>
      </c>
      <c r="B32" s="710"/>
      <c r="C32" s="710"/>
      <c r="D32" s="710"/>
      <c r="E32" s="710"/>
      <c r="F32" s="710"/>
    </row>
    <row r="33" spans="1:8">
      <c r="A33" s="258" t="s">
        <v>333</v>
      </c>
      <c r="B33" s="298" t="s">
        <v>101</v>
      </c>
      <c r="C33" s="257" t="s">
        <v>0</v>
      </c>
      <c r="D33" s="257" t="s">
        <v>1</v>
      </c>
      <c r="E33" s="257" t="s">
        <v>21</v>
      </c>
      <c r="F33" s="257"/>
    </row>
    <row r="34" spans="1:8">
      <c r="A34" s="91" t="s">
        <v>332</v>
      </c>
      <c r="B34" s="296" t="s">
        <v>331</v>
      </c>
      <c r="C34" s="266">
        <v>16</v>
      </c>
      <c r="D34" s="266">
        <v>22</v>
      </c>
      <c r="E34" s="266">
        <v>8</v>
      </c>
      <c r="F34" s="91" t="s">
        <v>330</v>
      </c>
    </row>
    <row r="35" spans="1:8">
      <c r="A35" s="259" t="s">
        <v>97</v>
      </c>
      <c r="B35" s="298" t="s">
        <v>95</v>
      </c>
      <c r="C35" s="257" t="s">
        <v>0</v>
      </c>
      <c r="D35" s="257" t="s">
        <v>1</v>
      </c>
      <c r="E35" s="257" t="s">
        <v>21</v>
      </c>
      <c r="F35" s="257"/>
    </row>
    <row r="36" spans="1:8">
      <c r="A36" s="91"/>
      <c r="B36" s="296"/>
      <c r="C36" s="295">
        <v>34886.400000000001</v>
      </c>
      <c r="D36" s="295">
        <v>47968.800000000003</v>
      </c>
      <c r="E36" s="295">
        <v>17443.2</v>
      </c>
      <c r="F36" s="297" t="s">
        <v>329</v>
      </c>
    </row>
    <row r="37" spans="1:8">
      <c r="A37" s="258" t="s">
        <v>96</v>
      </c>
      <c r="B37" s="298" t="s">
        <v>95</v>
      </c>
      <c r="C37" s="257" t="s">
        <v>0</v>
      </c>
      <c r="D37" s="257" t="s">
        <v>1</v>
      </c>
      <c r="E37" s="257" t="s">
        <v>21</v>
      </c>
      <c r="F37" s="257"/>
    </row>
    <row r="38" spans="1:8">
      <c r="A38" s="91" t="s">
        <v>94</v>
      </c>
      <c r="B38" s="296" t="s">
        <v>92</v>
      </c>
      <c r="C38" s="295">
        <v>34886.400000000001</v>
      </c>
      <c r="D38" s="295">
        <v>47968.800000000003</v>
      </c>
      <c r="E38" s="295">
        <v>17443.2</v>
      </c>
      <c r="F38" s="297" t="s">
        <v>329</v>
      </c>
    </row>
    <row r="39" spans="1:8" ht="42.75">
      <c r="A39" s="307" t="s">
        <v>550</v>
      </c>
      <c r="B39" s="348" t="s">
        <v>92</v>
      </c>
      <c r="C39" s="345">
        <v>34886.400000000001</v>
      </c>
      <c r="D39" s="345">
        <v>47968.800000000003</v>
      </c>
      <c r="E39" s="345">
        <v>17443.2</v>
      </c>
      <c r="F39" s="349"/>
    </row>
    <row r="40" spans="1:8" ht="27" customHeight="1">
      <c r="A40" s="708" t="s">
        <v>91</v>
      </c>
      <c r="B40" s="708"/>
      <c r="C40" s="755"/>
      <c r="D40" s="755"/>
      <c r="E40" s="755"/>
      <c r="F40" s="755"/>
    </row>
    <row r="41" spans="1:8" ht="60.75" customHeight="1">
      <c r="A41" s="710" t="s">
        <v>328</v>
      </c>
      <c r="B41" s="710"/>
      <c r="C41" s="710"/>
      <c r="D41" s="710"/>
      <c r="E41" s="710"/>
      <c r="F41" s="710"/>
    </row>
    <row r="42" spans="1:8" ht="27" customHeight="1">
      <c r="A42" s="708" t="s">
        <v>90</v>
      </c>
      <c r="B42" s="708"/>
      <c r="C42" s="708"/>
      <c r="D42" s="708"/>
      <c r="E42" s="708"/>
      <c r="F42" s="708"/>
      <c r="H42" t="s">
        <v>327</v>
      </c>
    </row>
    <row r="43" spans="1:8">
      <c r="A43" s="710"/>
      <c r="B43" s="710"/>
      <c r="C43" s="710"/>
      <c r="D43" s="710"/>
      <c r="E43" s="710"/>
      <c r="F43" s="710"/>
    </row>
    <row r="44" spans="1:8">
      <c r="A44" s="708" t="s">
        <v>89</v>
      </c>
      <c r="B44" s="708"/>
      <c r="C44" s="708"/>
      <c r="D44" s="708"/>
      <c r="E44" s="708"/>
      <c r="F44" s="708"/>
    </row>
    <row r="45" spans="1:8">
      <c r="A45" s="710"/>
      <c r="B45" s="710"/>
      <c r="C45" s="710"/>
      <c r="D45" s="710"/>
      <c r="E45" s="710"/>
      <c r="F45" s="710"/>
    </row>
  </sheetData>
  <mergeCells count="42">
    <mergeCell ref="A15:F15"/>
    <mergeCell ref="A16:F16"/>
    <mergeCell ref="A3:F3"/>
    <mergeCell ref="A6:F6"/>
    <mergeCell ref="A7:F7"/>
    <mergeCell ref="A8:F8"/>
    <mergeCell ref="A9:F9"/>
    <mergeCell ref="A4:F4"/>
    <mergeCell ref="A10:F10"/>
    <mergeCell ref="A11:F11"/>
    <mergeCell ref="A12:F12"/>
    <mergeCell ref="A13:F13"/>
    <mergeCell ref="A14:F14"/>
    <mergeCell ref="A26:F26"/>
    <mergeCell ref="A27:F27"/>
    <mergeCell ref="A17:F17"/>
    <mergeCell ref="A18:F18"/>
    <mergeCell ref="A19:F19"/>
    <mergeCell ref="A20:F20"/>
    <mergeCell ref="A21:F21"/>
    <mergeCell ref="E24:F24"/>
    <mergeCell ref="C23:D23"/>
    <mergeCell ref="E23:F23"/>
    <mergeCell ref="A24:B24"/>
    <mergeCell ref="C24:D24"/>
    <mergeCell ref="A25:F25"/>
    <mergeCell ref="A2:F2"/>
    <mergeCell ref="A44:F44"/>
    <mergeCell ref="A45:F45"/>
    <mergeCell ref="A31:F31"/>
    <mergeCell ref="A32:F32"/>
    <mergeCell ref="A40:F40"/>
    <mergeCell ref="A41:F41"/>
    <mergeCell ref="A42:F42"/>
    <mergeCell ref="A43:F43"/>
    <mergeCell ref="A30:F30"/>
    <mergeCell ref="A28:F28"/>
    <mergeCell ref="A29:F29"/>
    <mergeCell ref="A22:B22"/>
    <mergeCell ref="C22:D22"/>
    <mergeCell ref="E22:F22"/>
    <mergeCell ref="A23:B2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H45"/>
  <sheetViews>
    <sheetView topLeftCell="A4" zoomScale="90" zoomScaleNormal="90" workbookViewId="0">
      <selection activeCell="A12" sqref="A12:F12"/>
    </sheetView>
  </sheetViews>
  <sheetFormatPr defaultRowHeight="15"/>
  <cols>
    <col min="1" max="3" width="30" customWidth="1"/>
    <col min="4" max="4" width="23.85546875" customWidth="1"/>
    <col min="5" max="5" width="30" customWidth="1"/>
    <col min="6" max="6" width="30.5703125" customWidth="1"/>
  </cols>
  <sheetData>
    <row r="2" spans="1:6" ht="35.25" customHeight="1">
      <c r="A2" s="754"/>
      <c r="B2" s="754"/>
      <c r="C2" s="754"/>
      <c r="D2" s="754"/>
      <c r="E2" s="754"/>
      <c r="F2" s="754"/>
    </row>
    <row r="3" spans="1:6" ht="17.25">
      <c r="A3" s="711" t="s">
        <v>131</v>
      </c>
      <c r="B3" s="711"/>
      <c r="C3" s="711"/>
      <c r="D3" s="711"/>
      <c r="E3" s="711"/>
      <c r="F3" s="711"/>
    </row>
    <row r="4" spans="1:6" ht="78" customHeight="1">
      <c r="A4" s="758" t="s">
        <v>384</v>
      </c>
      <c r="B4" s="759"/>
      <c r="C4" s="759"/>
      <c r="D4" s="759"/>
      <c r="E4" s="759"/>
      <c r="F4" s="759"/>
    </row>
    <row r="6" spans="1:6">
      <c r="A6" s="708" t="s">
        <v>130</v>
      </c>
      <c r="B6" s="708"/>
      <c r="C6" s="708"/>
      <c r="D6" s="708"/>
      <c r="E6" s="708"/>
      <c r="F6" s="708"/>
    </row>
    <row r="7" spans="1:6" ht="28.5" customHeight="1">
      <c r="A7" s="710" t="s">
        <v>143</v>
      </c>
      <c r="B7" s="710"/>
      <c r="C7" s="710"/>
      <c r="D7" s="710"/>
      <c r="E7" s="710"/>
      <c r="F7" s="710"/>
    </row>
    <row r="8" spans="1:6" ht="36.75" customHeight="1">
      <c r="A8" s="710" t="s">
        <v>383</v>
      </c>
      <c r="B8" s="710"/>
      <c r="C8" s="710"/>
      <c r="D8" s="710"/>
      <c r="E8" s="710"/>
      <c r="F8" s="710"/>
    </row>
    <row r="9" spans="1:6" ht="20.25" customHeight="1">
      <c r="A9" s="708" t="s">
        <v>127</v>
      </c>
      <c r="B9" s="708"/>
      <c r="C9" s="708"/>
      <c r="D9" s="708"/>
      <c r="E9" s="708"/>
      <c r="F9" s="708"/>
    </row>
    <row r="10" spans="1:6" ht="42.75" customHeight="1">
      <c r="A10" s="710" t="s">
        <v>382</v>
      </c>
      <c r="B10" s="710"/>
      <c r="C10" s="710"/>
      <c r="D10" s="710"/>
      <c r="E10" s="710"/>
      <c r="F10" s="710"/>
    </row>
    <row r="11" spans="1:6" ht="20.25" customHeight="1">
      <c r="A11" s="757" t="s">
        <v>125</v>
      </c>
      <c r="B11" s="710"/>
      <c r="C11" s="710"/>
      <c r="D11" s="710"/>
      <c r="E11" s="710"/>
      <c r="F11" s="710"/>
    </row>
    <row r="12" spans="1:6" ht="353.25" customHeight="1">
      <c r="A12" s="710" t="s">
        <v>381</v>
      </c>
      <c r="B12" s="710"/>
      <c r="C12" s="710"/>
      <c r="D12" s="710"/>
      <c r="E12" s="710"/>
      <c r="F12" s="710"/>
    </row>
    <row r="13" spans="1:6" ht="32.25" customHeight="1">
      <c r="A13" s="708" t="s">
        <v>123</v>
      </c>
      <c r="B13" s="708"/>
      <c r="C13" s="708"/>
      <c r="D13" s="708"/>
      <c r="E13" s="708"/>
      <c r="F13" s="708"/>
    </row>
    <row r="14" spans="1:6" ht="32.25" customHeight="1">
      <c r="A14" s="757" t="s">
        <v>344</v>
      </c>
      <c r="B14" s="710"/>
      <c r="C14" s="710"/>
      <c r="D14" s="710"/>
      <c r="E14" s="710"/>
      <c r="F14" s="710"/>
    </row>
    <row r="15" spans="1:6" ht="19.5" customHeight="1">
      <c r="A15" s="710" t="s">
        <v>142</v>
      </c>
      <c r="B15" s="710"/>
      <c r="C15" s="710"/>
      <c r="D15" s="710"/>
      <c r="E15" s="710"/>
      <c r="F15" s="710"/>
    </row>
    <row r="16" spans="1:6">
      <c r="A16" s="757" t="s">
        <v>120</v>
      </c>
      <c r="B16" s="710"/>
      <c r="C16" s="710"/>
      <c r="D16" s="710"/>
      <c r="E16" s="710"/>
      <c r="F16" s="710"/>
    </row>
    <row r="17" spans="1:6" ht="25.5" customHeight="1">
      <c r="A17" s="709" t="s">
        <v>380</v>
      </c>
      <c r="B17" s="709"/>
      <c r="C17" s="709"/>
      <c r="D17" s="709"/>
      <c r="E17" s="709"/>
      <c r="F17" s="709"/>
    </row>
    <row r="18" spans="1:6" ht="60" customHeight="1">
      <c r="A18" s="757" t="s">
        <v>379</v>
      </c>
      <c r="B18" s="710"/>
      <c r="C18" s="710"/>
      <c r="D18" s="710"/>
      <c r="E18" s="710"/>
      <c r="F18" s="710"/>
    </row>
    <row r="19" spans="1:6" ht="57.75" customHeight="1">
      <c r="A19" s="760" t="s">
        <v>360</v>
      </c>
      <c r="B19" s="761"/>
      <c r="C19" s="761"/>
      <c r="D19" s="761"/>
      <c r="E19" s="761"/>
      <c r="F19" s="762"/>
    </row>
    <row r="20" spans="1:6" ht="66" customHeight="1">
      <c r="A20" s="757" t="s">
        <v>378</v>
      </c>
      <c r="B20" s="710"/>
      <c r="C20" s="710"/>
      <c r="D20" s="710"/>
      <c r="E20" s="710"/>
      <c r="F20" s="710"/>
    </row>
    <row r="21" spans="1:6" ht="60" customHeight="1">
      <c r="A21" s="710" t="s">
        <v>377</v>
      </c>
      <c r="B21" s="710"/>
      <c r="C21" s="710"/>
      <c r="D21" s="710"/>
      <c r="E21" s="710"/>
      <c r="F21" s="710"/>
    </row>
    <row r="22" spans="1:6" ht="63" customHeight="1">
      <c r="A22" s="756" t="s">
        <v>114</v>
      </c>
      <c r="B22" s="756"/>
      <c r="C22" s="756" t="s">
        <v>113</v>
      </c>
      <c r="D22" s="756"/>
      <c r="E22" s="756" t="s">
        <v>112</v>
      </c>
      <c r="F22" s="756"/>
    </row>
    <row r="23" spans="1:6" ht="176.25" customHeight="1">
      <c r="A23" s="689" t="s">
        <v>376</v>
      </c>
      <c r="B23" s="689"/>
      <c r="C23" s="689" t="s">
        <v>357</v>
      </c>
      <c r="D23" s="689"/>
      <c r="E23" s="689" t="s">
        <v>375</v>
      </c>
      <c r="F23" s="689"/>
    </row>
    <row r="24" spans="1:6" ht="26.25" customHeight="1">
      <c r="A24" s="689"/>
      <c r="B24" s="689"/>
      <c r="C24" s="689"/>
      <c r="D24" s="689"/>
      <c r="E24" s="689"/>
      <c r="F24" s="689"/>
    </row>
    <row r="25" spans="1:6">
      <c r="A25" s="708" t="s">
        <v>110</v>
      </c>
      <c r="B25" s="708"/>
      <c r="C25" s="708"/>
      <c r="D25" s="708"/>
      <c r="E25" s="708"/>
      <c r="F25" s="708"/>
    </row>
    <row r="26" spans="1:6" ht="27" customHeight="1">
      <c r="A26" s="710" t="s">
        <v>374</v>
      </c>
      <c r="B26" s="710"/>
      <c r="C26" s="710"/>
      <c r="D26" s="710"/>
      <c r="E26" s="710"/>
      <c r="F26" s="710"/>
    </row>
    <row r="27" spans="1:6">
      <c r="A27" s="708" t="s">
        <v>108</v>
      </c>
      <c r="B27" s="708"/>
      <c r="C27" s="708"/>
      <c r="D27" s="708"/>
      <c r="E27" s="708"/>
      <c r="F27" s="708"/>
    </row>
    <row r="28" spans="1:6" ht="159" customHeight="1">
      <c r="A28" s="710" t="s">
        <v>373</v>
      </c>
      <c r="B28" s="710"/>
      <c r="C28" s="710"/>
      <c r="D28" s="710"/>
      <c r="E28" s="710"/>
      <c r="F28" s="710"/>
    </row>
    <row r="29" spans="1:6">
      <c r="A29" s="708" t="s">
        <v>106</v>
      </c>
      <c r="B29" s="708"/>
      <c r="C29" s="708"/>
      <c r="D29" s="708"/>
      <c r="E29" s="708"/>
      <c r="F29" s="708"/>
    </row>
    <row r="30" spans="1:6" ht="42" customHeight="1">
      <c r="A30" s="710" t="s">
        <v>372</v>
      </c>
      <c r="B30" s="710"/>
      <c r="C30" s="710"/>
      <c r="D30" s="710"/>
      <c r="E30" s="710"/>
      <c r="F30" s="710"/>
    </row>
    <row r="31" spans="1:6">
      <c r="A31" s="708" t="s">
        <v>104</v>
      </c>
      <c r="B31" s="708"/>
      <c r="C31" s="708"/>
      <c r="D31" s="708"/>
      <c r="E31" s="708"/>
      <c r="F31" s="708"/>
    </row>
    <row r="32" spans="1:6" ht="24" customHeight="1">
      <c r="A32" s="710" t="s">
        <v>371</v>
      </c>
      <c r="B32" s="710"/>
      <c r="C32" s="710"/>
      <c r="D32" s="710"/>
      <c r="E32" s="710"/>
      <c r="F32" s="710"/>
    </row>
    <row r="33" spans="1:8">
      <c r="A33" s="258" t="s">
        <v>333</v>
      </c>
      <c r="B33" s="300" t="s">
        <v>101</v>
      </c>
      <c r="C33" s="299" t="s">
        <v>0</v>
      </c>
      <c r="D33" s="299" t="s">
        <v>1</v>
      </c>
      <c r="E33" s="299" t="s">
        <v>21</v>
      </c>
      <c r="F33" s="299"/>
    </row>
    <row r="34" spans="1:8" ht="48" customHeight="1">
      <c r="A34" s="91" t="s">
        <v>370</v>
      </c>
      <c r="B34" s="296" t="s">
        <v>369</v>
      </c>
      <c r="C34" s="297">
        <v>1177</v>
      </c>
      <c r="D34" s="297">
        <v>2756</v>
      </c>
      <c r="E34" s="297">
        <v>782</v>
      </c>
      <c r="F34" s="241" t="s">
        <v>368</v>
      </c>
    </row>
    <row r="35" spans="1:8">
      <c r="A35" s="259" t="s">
        <v>97</v>
      </c>
      <c r="B35" s="298" t="s">
        <v>95</v>
      </c>
      <c r="C35" s="257" t="s">
        <v>0</v>
      </c>
      <c r="D35" s="257" t="s">
        <v>1</v>
      </c>
      <c r="E35" s="257" t="s">
        <v>21</v>
      </c>
      <c r="F35" s="257"/>
    </row>
    <row r="36" spans="1:8" ht="49.5" customHeight="1">
      <c r="A36" s="91"/>
      <c r="B36" s="296"/>
      <c r="C36" s="256">
        <v>17655</v>
      </c>
      <c r="D36" s="256">
        <v>41430</v>
      </c>
      <c r="E36" s="256">
        <v>11730</v>
      </c>
      <c r="F36" s="241" t="s">
        <v>368</v>
      </c>
    </row>
    <row r="37" spans="1:8">
      <c r="A37" s="258" t="s">
        <v>96</v>
      </c>
      <c r="B37" s="298" t="s">
        <v>95</v>
      </c>
      <c r="C37" s="257"/>
      <c r="D37" s="257"/>
      <c r="E37" s="257"/>
      <c r="F37" s="257"/>
    </row>
    <row r="38" spans="1:8" ht="50.25" customHeight="1">
      <c r="A38" s="91" t="s">
        <v>94</v>
      </c>
      <c r="B38" s="296" t="s">
        <v>92</v>
      </c>
      <c r="C38" s="256">
        <f>C36</f>
        <v>17655</v>
      </c>
      <c r="D38" s="256">
        <f t="shared" ref="D38:E38" si="0">D36</f>
        <v>41430</v>
      </c>
      <c r="E38" s="256">
        <f t="shared" si="0"/>
        <v>11730</v>
      </c>
      <c r="F38" s="241" t="s">
        <v>368</v>
      </c>
    </row>
    <row r="39" spans="1:8" ht="40.5">
      <c r="A39" s="91" t="s">
        <v>550</v>
      </c>
      <c r="B39" s="296" t="s">
        <v>92</v>
      </c>
      <c r="C39" s="255">
        <f>C38</f>
        <v>17655</v>
      </c>
      <c r="D39" s="255">
        <f t="shared" ref="D39:E39" si="1">D38</f>
        <v>41430</v>
      </c>
      <c r="E39" s="255">
        <f t="shared" si="1"/>
        <v>11730</v>
      </c>
      <c r="F39" s="241" t="s">
        <v>368</v>
      </c>
    </row>
    <row r="40" spans="1:8" ht="27" customHeight="1">
      <c r="A40" s="708" t="s">
        <v>91</v>
      </c>
      <c r="B40" s="708"/>
      <c r="C40" s="755"/>
      <c r="D40" s="755"/>
      <c r="E40" s="755"/>
      <c r="F40" s="755"/>
    </row>
    <row r="41" spans="1:8" ht="60.75" customHeight="1">
      <c r="A41" s="710" t="s">
        <v>367</v>
      </c>
      <c r="B41" s="710"/>
      <c r="C41" s="710"/>
      <c r="D41" s="710"/>
      <c r="E41" s="710"/>
      <c r="F41" s="710"/>
    </row>
    <row r="42" spans="1:8" ht="27" customHeight="1">
      <c r="A42" s="708" t="s">
        <v>90</v>
      </c>
      <c r="B42" s="708"/>
      <c r="C42" s="708"/>
      <c r="D42" s="708"/>
      <c r="E42" s="708"/>
      <c r="F42" s="708"/>
      <c r="H42" t="s">
        <v>327</v>
      </c>
    </row>
    <row r="43" spans="1:8" ht="90" customHeight="1">
      <c r="A43" s="710" t="s">
        <v>366</v>
      </c>
      <c r="B43" s="710"/>
      <c r="C43" s="710"/>
      <c r="D43" s="710"/>
      <c r="E43" s="710"/>
      <c r="F43" s="710"/>
    </row>
    <row r="44" spans="1:8">
      <c r="A44" s="708" t="s">
        <v>89</v>
      </c>
      <c r="B44" s="708"/>
      <c r="C44" s="708"/>
      <c r="D44" s="708"/>
      <c r="E44" s="708"/>
      <c r="F44" s="708"/>
    </row>
    <row r="45" spans="1:8">
      <c r="A45" s="710"/>
      <c r="B45" s="710"/>
      <c r="C45" s="710"/>
      <c r="D45" s="710"/>
      <c r="E45" s="710"/>
      <c r="F45" s="710"/>
    </row>
  </sheetData>
  <mergeCells count="42">
    <mergeCell ref="A27:F27"/>
    <mergeCell ref="A26:F26"/>
    <mergeCell ref="A25:F25"/>
    <mergeCell ref="A28:F28"/>
    <mergeCell ref="A29:F29"/>
    <mergeCell ref="A42:F42"/>
    <mergeCell ref="A43:F43"/>
    <mergeCell ref="A30:F30"/>
    <mergeCell ref="A45:F45"/>
    <mergeCell ref="A31:F31"/>
    <mergeCell ref="A32:F32"/>
    <mergeCell ref="A40:F40"/>
    <mergeCell ref="A41:F41"/>
    <mergeCell ref="A44:F44"/>
    <mergeCell ref="A12:F12"/>
    <mergeCell ref="A13:F13"/>
    <mergeCell ref="A14:F14"/>
    <mergeCell ref="A15:F15"/>
    <mergeCell ref="A2:F2"/>
    <mergeCell ref="A10:F10"/>
    <mergeCell ref="A3:F3"/>
    <mergeCell ref="A6:F6"/>
    <mergeCell ref="A7:F7"/>
    <mergeCell ref="A8:F8"/>
    <mergeCell ref="A9:F9"/>
    <mergeCell ref="A4:F4"/>
    <mergeCell ref="A11:F11"/>
    <mergeCell ref="A22:B22"/>
    <mergeCell ref="C22:D22"/>
    <mergeCell ref="E22:F22"/>
    <mergeCell ref="A16:F16"/>
    <mergeCell ref="A17:F17"/>
    <mergeCell ref="A18:F18"/>
    <mergeCell ref="A19:F19"/>
    <mergeCell ref="A20:F20"/>
    <mergeCell ref="A21:F21"/>
    <mergeCell ref="A23:B23"/>
    <mergeCell ref="C23:D23"/>
    <mergeCell ref="E23:F23"/>
    <mergeCell ref="A24:B24"/>
    <mergeCell ref="C24:D24"/>
    <mergeCell ref="E24:F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9</vt:i4>
      </vt:variant>
    </vt:vector>
  </HeadingPairs>
  <TitlesOfParts>
    <vt:vector size="34" baseType="lpstr">
      <vt:lpstr>AMPOP</vt:lpstr>
      <vt:lpstr>N 4_hodvacayin</vt:lpstr>
      <vt:lpstr>N 6 nor</vt:lpstr>
      <vt:lpstr>N 6-2</vt:lpstr>
      <vt:lpstr>N 8_taracq</vt:lpstr>
      <vt:lpstr>1016_11003</vt:lpstr>
      <vt:lpstr>1016_11004 </vt:lpstr>
      <vt:lpstr>1016_11005</vt:lpstr>
      <vt:lpstr>1016_11006</vt:lpstr>
      <vt:lpstr>1155_11011</vt:lpstr>
      <vt:lpstr>1155_11012</vt:lpstr>
      <vt:lpstr>1015_11013</vt:lpstr>
      <vt:lpstr>1155_11014</vt:lpstr>
      <vt:lpstr>1155_11015</vt:lpstr>
      <vt:lpstr>1071 31002</vt:lpstr>
      <vt:lpstr>1071 31003</vt:lpstr>
      <vt:lpstr>1173_11006</vt:lpstr>
      <vt:lpstr>1173_32003</vt:lpstr>
      <vt:lpstr>1173_32004</vt:lpstr>
      <vt:lpstr>1173_32005</vt:lpstr>
      <vt:lpstr>1173_32006</vt:lpstr>
      <vt:lpstr>1173_32007</vt:lpstr>
      <vt:lpstr>1020_32001</vt:lpstr>
      <vt:lpstr>1020_32002</vt:lpstr>
      <vt:lpstr>1020_32003</vt:lpstr>
      <vt:lpstr>'1155_11011'!_Toc501014754</vt:lpstr>
      <vt:lpstr>'1155_11012'!_Toc501014754</vt:lpstr>
      <vt:lpstr>'1155_11014'!_Toc501014754</vt:lpstr>
      <vt:lpstr>'1016_11003'!Print_Area</vt:lpstr>
      <vt:lpstr>'1016_11004 '!Print_Area</vt:lpstr>
      <vt:lpstr>AMPOP!Print_Area</vt:lpstr>
      <vt:lpstr>'1071 31002'!Print_Titles</vt:lpstr>
      <vt:lpstr>'1071 31003'!Print_Titles</vt:lpstr>
      <vt:lpstr>AMPOP!Print_Titles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2020-03-18T13:35:27Z</dcterms:modified>
</cp:coreProperties>
</file>